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\Contracts Reporting Department\FY2019\04_Open Record Evaluations\Next Update\"/>
    </mc:Choice>
  </mc:AlternateContent>
  <bookViews>
    <workbookView xWindow="2880" yWindow="180" windowWidth="17880" windowHeight="11805" tabRatio="814" activeTab="9"/>
  </bookViews>
  <sheets>
    <sheet name="Responses" sheetId="19" r:id="rId1"/>
    <sheet name="1" sheetId="20" r:id="rId2"/>
    <sheet name="2" sheetId="21" r:id="rId3"/>
    <sheet name="3" sheetId="22" r:id="rId4"/>
    <sheet name="4" sheetId="23" r:id="rId5"/>
    <sheet name="5" sheetId="24" r:id="rId6"/>
    <sheet name="6" sheetId="32" r:id="rId7"/>
    <sheet name="7" sheetId="33" r:id="rId8"/>
    <sheet name="HUB DEPARTMENT" sheetId="31" r:id="rId9"/>
    <sheet name="Summary" sheetId="34" r:id="rId10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52511"/>
</workbook>
</file>

<file path=xl/calcChain.xml><?xml version="1.0" encoding="utf-8"?>
<calcChain xmlns="http://schemas.openxmlformats.org/spreadsheetml/2006/main">
  <c r="J7" i="32" l="1"/>
  <c r="J7" i="33" l="1"/>
  <c r="A6" i="34"/>
  <c r="A7" i="34"/>
  <c r="A8" i="34"/>
  <c r="A9" i="34"/>
  <c r="A5" i="34"/>
  <c r="A15" i="34" l="1"/>
  <c r="A16" i="34"/>
  <c r="A17" i="34"/>
  <c r="A18" i="34"/>
  <c r="A14" i="34"/>
  <c r="C13" i="34"/>
  <c r="D13" i="34"/>
  <c r="E13" i="34"/>
  <c r="F13" i="34"/>
  <c r="G13" i="34"/>
  <c r="H13" i="34"/>
  <c r="B13" i="34"/>
  <c r="A2" i="34"/>
  <c r="J11" i="33" l="1"/>
  <c r="H9" i="34" s="1"/>
  <c r="A11" i="33"/>
  <c r="J10" i="33"/>
  <c r="H8" i="34" s="1"/>
  <c r="A10" i="33"/>
  <c r="J9" i="33"/>
  <c r="H7" i="34" s="1"/>
  <c r="A9" i="33"/>
  <c r="J8" i="33"/>
  <c r="H6" i="34" s="1"/>
  <c r="H15" i="34" s="1"/>
  <c r="A8" i="33"/>
  <c r="H5" i="34"/>
  <c r="A7" i="33"/>
  <c r="A4" i="33"/>
  <c r="J11" i="32"/>
  <c r="G9" i="34" s="1"/>
  <c r="A11" i="32"/>
  <c r="J10" i="32"/>
  <c r="G8" i="34" s="1"/>
  <c r="A10" i="32"/>
  <c r="J9" i="32"/>
  <c r="G7" i="34" s="1"/>
  <c r="A9" i="32"/>
  <c r="J8" i="32"/>
  <c r="G6" i="34" s="1"/>
  <c r="A8" i="32"/>
  <c r="G5" i="34"/>
  <c r="A7" i="32"/>
  <c r="A4" i="32"/>
  <c r="G14" i="34" l="1"/>
  <c r="H14" i="34"/>
  <c r="H16" i="34"/>
  <c r="H17" i="34"/>
  <c r="H18" i="34"/>
  <c r="G18" i="34"/>
  <c r="G15" i="34"/>
  <c r="G16" i="34"/>
  <c r="G17" i="34"/>
  <c r="A2" i="31"/>
  <c r="A6" i="31" l="1"/>
  <c r="A7" i="31"/>
  <c r="A8" i="31"/>
  <c r="A9" i="31"/>
  <c r="A5" i="31"/>
  <c r="J5" i="20" l="1"/>
  <c r="B5" i="34" s="1"/>
  <c r="J6" i="20"/>
  <c r="B6" i="34" s="1"/>
  <c r="J7" i="20"/>
  <c r="B7" i="34" s="1"/>
  <c r="J8" i="20"/>
  <c r="B8" i="34" s="1"/>
  <c r="J9" i="20"/>
  <c r="B9" i="34" s="1"/>
  <c r="J6" i="21"/>
  <c r="C6" i="34" s="1"/>
  <c r="J7" i="21"/>
  <c r="C7" i="34" s="1"/>
  <c r="J8" i="21"/>
  <c r="C8" i="34" s="1"/>
  <c r="C17" i="34" s="1"/>
  <c r="J9" i="21"/>
  <c r="C9" i="34" s="1"/>
  <c r="J5" i="21"/>
  <c r="C5" i="34" s="1"/>
  <c r="J5" i="22"/>
  <c r="D5" i="34" s="1"/>
  <c r="J6" i="22"/>
  <c r="D6" i="34" s="1"/>
  <c r="J7" i="22"/>
  <c r="D7" i="34" s="1"/>
  <c r="J8" i="22"/>
  <c r="D8" i="34" s="1"/>
  <c r="J9" i="22"/>
  <c r="D9" i="34" s="1"/>
  <c r="D18" i="34" s="1"/>
  <c r="J6" i="23"/>
  <c r="E6" i="34" s="1"/>
  <c r="E15" i="34" s="1"/>
  <c r="J7" i="23"/>
  <c r="E7" i="34" s="1"/>
  <c r="J8" i="23"/>
  <c r="E8" i="34" s="1"/>
  <c r="J9" i="23"/>
  <c r="E9" i="34" s="1"/>
  <c r="J5" i="23"/>
  <c r="E5" i="34" s="1"/>
  <c r="J8" i="24"/>
  <c r="F6" i="34" s="1"/>
  <c r="J9" i="24"/>
  <c r="F7" i="34" s="1"/>
  <c r="J10" i="24"/>
  <c r="F8" i="34" s="1"/>
  <c r="J11" i="24"/>
  <c r="F9" i="34" s="1"/>
  <c r="F18" i="34" s="1"/>
  <c r="J7" i="24"/>
  <c r="F5" i="34" s="1"/>
  <c r="C14" i="34" l="1"/>
  <c r="F16" i="34"/>
  <c r="F15" i="34"/>
  <c r="F17" i="34"/>
  <c r="F14" i="34"/>
  <c r="E14" i="34"/>
  <c r="E18" i="34"/>
  <c r="E17" i="34"/>
  <c r="E16" i="34"/>
  <c r="D17" i="34"/>
  <c r="D16" i="34"/>
  <c r="D15" i="34"/>
  <c r="D14" i="34"/>
  <c r="C16" i="34"/>
  <c r="C15" i="34"/>
  <c r="C18" i="34"/>
  <c r="B17" i="34"/>
  <c r="I8" i="34"/>
  <c r="K8" i="34" s="1"/>
  <c r="B16" i="34"/>
  <c r="I16" i="34" s="1"/>
  <c r="I7" i="34"/>
  <c r="K7" i="34" s="1"/>
  <c r="I6" i="34"/>
  <c r="K6" i="34" s="1"/>
  <c r="B15" i="34"/>
  <c r="B18" i="34"/>
  <c r="I9" i="34"/>
  <c r="K9" i="34" s="1"/>
  <c r="B14" i="34"/>
  <c r="I5" i="34"/>
  <c r="K5" i="34" s="1"/>
  <c r="A5" i="20"/>
  <c r="A6" i="20"/>
  <c r="A7" i="20"/>
  <c r="A8" i="20"/>
  <c r="A9" i="20"/>
  <c r="I18" i="34" l="1"/>
  <c r="I15" i="34"/>
  <c r="I14" i="34"/>
  <c r="I17" i="34"/>
  <c r="L9" i="34"/>
  <c r="L6" i="34"/>
  <c r="L7" i="34"/>
  <c r="L8" i="34"/>
  <c r="L5" i="34"/>
  <c r="A6" i="21"/>
  <c r="A7" i="21"/>
  <c r="A8" i="21"/>
  <c r="A9" i="21"/>
  <c r="A6" i="22"/>
  <c r="A7" i="22"/>
  <c r="A8" i="22"/>
  <c r="A9" i="22"/>
  <c r="A6" i="23"/>
  <c r="A7" i="23"/>
  <c r="A8" i="23"/>
  <c r="A9" i="23"/>
  <c r="A8" i="24"/>
  <c r="A9" i="24"/>
  <c r="A10" i="24"/>
  <c r="A11" i="24"/>
  <c r="A7" i="24"/>
  <c r="A5" i="23"/>
  <c r="A5" i="22"/>
  <c r="A5" i="21"/>
  <c r="A4" i="24"/>
  <c r="A2" i="23"/>
  <c r="A2" i="22"/>
  <c r="A2" i="21"/>
  <c r="A2" i="20"/>
  <c r="J17" i="34" l="1"/>
  <c r="J14" i="34"/>
  <c r="J15" i="34"/>
  <c r="J16" i="34"/>
  <c r="J18" i="34"/>
</calcChain>
</file>

<file path=xl/sharedStrings.xml><?xml version="1.0" encoding="utf-8"?>
<sst xmlns="http://schemas.openxmlformats.org/spreadsheetml/2006/main" count="103" uniqueCount="24">
  <si>
    <t xml:space="preserve">RESPONDENT SUMMARY </t>
  </si>
  <si>
    <t>Company/Vendor Name</t>
  </si>
  <si>
    <t>Company/Vendor Name:</t>
  </si>
  <si>
    <t>Criterion #1</t>
  </si>
  <si>
    <t>Criterion #2</t>
  </si>
  <si>
    <t>Criterion #3</t>
  </si>
  <si>
    <t>Criterion #4</t>
  </si>
  <si>
    <t>Criterion #5</t>
  </si>
  <si>
    <t>Criterion #6</t>
  </si>
  <si>
    <t>Total</t>
  </si>
  <si>
    <t>Criterion #7</t>
  </si>
  <si>
    <t>Scoring Summary</t>
  </si>
  <si>
    <t xml:space="preserve">HUB </t>
  </si>
  <si>
    <t>Total (Avg + HUB)</t>
  </si>
  <si>
    <t>Rank</t>
  </si>
  <si>
    <t>Average of committee rank per vendor</t>
  </si>
  <si>
    <t>RFQ730-19072 CMAR UH Hilton College Renovation and Expansion</t>
  </si>
  <si>
    <t>BE&amp;K Building Group</t>
  </si>
  <si>
    <t>DPR Construction</t>
  </si>
  <si>
    <t>Manhattan Construction Co.</t>
  </si>
  <si>
    <t>Morganti Texas, Inc.</t>
  </si>
  <si>
    <t>Turner Construction Co.</t>
  </si>
  <si>
    <t>Criterion #8</t>
  </si>
  <si>
    <t>Final Rank of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</si>
</sst>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00000000"/>
  </numFmts>
  <fonts count="33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00B0F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9" fillId="5" borderId="0" applyNumberFormat="0" applyBorder="0" applyAlignment="0" applyProtection="0"/>
    <xf numFmtId="0" fontId="10" fillId="22" borderId="6" applyNumberFormat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6" applyNumberFormat="0" applyAlignment="0" applyProtection="0"/>
    <xf numFmtId="0" fontId="18" fillId="0" borderId="11" applyNumberFormat="0" applyFill="0" applyAlignment="0" applyProtection="0"/>
    <xf numFmtId="0" fontId="19" fillId="24" borderId="0" applyNumberFormat="0" applyBorder="0" applyAlignment="0" applyProtection="0"/>
    <xf numFmtId="0" fontId="6" fillId="25" borderId="12" applyNumberFormat="0" applyFont="0" applyAlignment="0" applyProtection="0"/>
    <xf numFmtId="0" fontId="20" fillId="22" borderId="13" applyNumberForma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6" fillId="25" borderId="12" applyNumberFormat="0" applyFont="0" applyAlignment="0" applyProtection="0"/>
    <xf numFmtId="44" fontId="6" fillId="0" borderId="0" applyFont="0" applyFill="0" applyBorder="0" applyAlignment="0" applyProtection="0"/>
    <xf numFmtId="0" fontId="5" fillId="25" borderId="12" applyNumberFormat="0" applyFont="0" applyAlignment="0" applyProtection="0"/>
    <xf numFmtId="0" fontId="6" fillId="0" borderId="0"/>
    <xf numFmtId="0" fontId="5" fillId="25" borderId="12" applyNumberFormat="0" applyFont="0" applyAlignment="0" applyProtection="0"/>
    <xf numFmtId="0" fontId="5" fillId="25" borderId="12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0" xfId="0" applyFont="1" applyAlignment="1">
      <alignment horizontal="center"/>
    </xf>
    <xf numFmtId="2" fontId="2" fillId="0" borderId="5" xfId="0" applyNumberFormat="1" applyFont="1" applyBorder="1"/>
    <xf numFmtId="0" fontId="0" fillId="0" borderId="0" xfId="0"/>
    <xf numFmtId="0" fontId="0" fillId="0" borderId="0" xfId="0"/>
    <xf numFmtId="0" fontId="2" fillId="0" borderId="15" xfId="0" applyFont="1" applyBorder="1"/>
    <xf numFmtId="0" fontId="2" fillId="0" borderId="0" xfId="0" applyFont="1" applyBorder="1"/>
    <xf numFmtId="0" fontId="3" fillId="0" borderId="18" xfId="0" applyFont="1" applyBorder="1" applyAlignment="1">
      <alignment horizontal="center" vertical="center" wrapText="1"/>
    </xf>
    <xf numFmtId="0" fontId="2" fillId="0" borderId="4" xfId="0" applyFont="1" applyBorder="1"/>
    <xf numFmtId="0" fontId="26" fillId="0" borderId="0" xfId="0" applyFont="1" applyFill="1"/>
    <xf numFmtId="0" fontId="25" fillId="0" borderId="0" xfId="0" applyFont="1"/>
    <xf numFmtId="0" fontId="28" fillId="0" borderId="0" xfId="0" applyFont="1"/>
    <xf numFmtId="0" fontId="29" fillId="0" borderId="17" xfId="0" applyFont="1" applyBorder="1" applyAlignment="1">
      <alignment horizontal="center" vertical="center" textRotation="90"/>
    </xf>
    <xf numFmtId="2" fontId="30" fillId="0" borderId="4" xfId="0" applyNumberFormat="1" applyFont="1" applyBorder="1"/>
    <xf numFmtId="0" fontId="27" fillId="0" borderId="0" xfId="0" applyFont="1" applyAlignment="1">
      <alignment horizontal="center"/>
    </xf>
    <xf numFmtId="0" fontId="27" fillId="26" borderId="0" xfId="0" applyFont="1" applyFill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27" borderId="0" xfId="0" applyFont="1" applyFill="1" applyAlignment="1">
      <alignment horizontal="center" vertical="center"/>
    </xf>
    <xf numFmtId="0" fontId="3" fillId="27" borderId="20" xfId="0" applyFont="1" applyFill="1" applyBorder="1" applyAlignment="1">
      <alignment horizontal="center"/>
    </xf>
    <xf numFmtId="0" fontId="2" fillId="0" borderId="21" xfId="0" applyFont="1" applyBorder="1"/>
    <xf numFmtId="0" fontId="0" fillId="0" borderId="0" xfId="0"/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/>
    <xf numFmtId="0" fontId="2" fillId="0" borderId="2" xfId="0" applyFont="1" applyFill="1" applyBorder="1" applyAlignment="1">
      <alignment horizontal="center"/>
    </xf>
    <xf numFmtId="0" fontId="28" fillId="0" borderId="0" xfId="0" applyFont="1"/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0" fillId="0" borderId="0" xfId="0"/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8" fillId="0" borderId="0" xfId="0" applyFont="1"/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2" fillId="0" borderId="4" xfId="0" applyFont="1" applyFill="1" applyBorder="1"/>
    <xf numFmtId="0" fontId="2" fillId="0" borderId="21" xfId="0" applyFont="1" applyFill="1" applyBorder="1"/>
    <xf numFmtId="0" fontId="2" fillId="0" borderId="2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3" borderId="0" xfId="0" applyFont="1" applyFill="1" applyAlignment="1">
      <alignment horizontal="center" vertical="center" wrapText="1"/>
    </xf>
    <xf numFmtId="0" fontId="2" fillId="29" borderId="21" xfId="0" applyFont="1" applyFill="1" applyBorder="1"/>
    <xf numFmtId="0" fontId="2" fillId="29" borderId="4" xfId="0" applyFont="1" applyFill="1" applyBorder="1"/>
    <xf numFmtId="0" fontId="0" fillId="0" borderId="0" xfId="0"/>
    <xf numFmtId="0" fontId="0" fillId="0" borderId="0" xfId="0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90"/>
    </xf>
    <xf numFmtId="0" fontId="2" fillId="0" borderId="0" xfId="0" applyFont="1" applyBorder="1"/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28" borderId="21" xfId="0" applyFont="1" applyFill="1" applyBorder="1"/>
    <xf numFmtId="0" fontId="2" fillId="28" borderId="5" xfId="0" applyFont="1" applyFill="1" applyBorder="1"/>
    <xf numFmtId="0" fontId="3" fillId="28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1" xfId="0" applyFont="1" applyFill="1" applyBorder="1"/>
    <xf numFmtId="0" fontId="2" fillId="0" borderId="5" xfId="0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32" fillId="30" borderId="25" xfId="0" applyFont="1" applyFill="1" applyBorder="1" applyAlignment="1">
      <alignment horizontal="right" textRotation="90" wrapText="1"/>
    </xf>
    <xf numFmtId="0" fontId="5" fillId="0" borderId="0" xfId="0" applyFont="1" applyFill="1"/>
    <xf numFmtId="4" fontId="5" fillId="0" borderId="4" xfId="0" applyNumberFormat="1" applyFont="1" applyFill="1" applyBorder="1" applyAlignment="1">
      <alignment horizontal="right"/>
    </xf>
    <xf numFmtId="0" fontId="32" fillId="30" borderId="24" xfId="0" applyFont="1" applyFill="1" applyBorder="1" applyAlignment="1">
      <alignment horizontal="right" textRotation="90" wrapText="1"/>
    </xf>
    <xf numFmtId="0" fontId="2" fillId="30" borderId="0" xfId="0" applyFont="1" applyFill="1"/>
    <xf numFmtId="0" fontId="2" fillId="30" borderId="0" xfId="0" applyFont="1" applyFill="1" applyBorder="1"/>
    <xf numFmtId="0" fontId="32" fillId="30" borderId="23" xfId="0" applyFont="1" applyFill="1" applyBorder="1" applyAlignment="1">
      <alignment horizontal="right" textRotation="90" wrapText="1"/>
    </xf>
    <xf numFmtId="0" fontId="3" fillId="30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 applyFill="1"/>
    <xf numFmtId="0" fontId="5" fillId="0" borderId="0" xfId="0" applyFont="1"/>
    <xf numFmtId="0" fontId="2" fillId="0" borderId="4" xfId="0" applyFont="1" applyFill="1" applyBorder="1"/>
    <xf numFmtId="4" fontId="2" fillId="0" borderId="4" xfId="0" applyNumberFormat="1" applyFont="1" applyFill="1" applyBorder="1"/>
    <xf numFmtId="0" fontId="5" fillId="0" borderId="4" xfId="0" applyFont="1" applyFill="1" applyBorder="1"/>
    <xf numFmtId="0" fontId="32" fillId="0" borderId="26" xfId="0" applyFont="1" applyFill="1" applyBorder="1" applyAlignment="1">
      <alignment horizontal="right" textRotation="90" wrapText="1"/>
    </xf>
    <xf numFmtId="0" fontId="2" fillId="0" borderId="19" xfId="0" applyFont="1" applyFill="1" applyBorder="1"/>
    <xf numFmtId="0" fontId="24" fillId="29" borderId="21" xfId="0" applyFont="1" applyFill="1" applyBorder="1"/>
    <xf numFmtId="164" fontId="0" fillId="0" borderId="0" xfId="0" applyNumberFormat="1" applyFill="1"/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5" fillId="31" borderId="0" xfId="0" applyFont="1" applyFill="1"/>
    <xf numFmtId="0" fontId="2" fillId="31" borderId="4" xfId="0" applyFont="1" applyFill="1" applyBorder="1"/>
    <xf numFmtId="0" fontId="2" fillId="31" borderId="19" xfId="0" applyFont="1" applyFill="1" applyBorder="1"/>
    <xf numFmtId="0" fontId="2" fillId="31" borderId="0" xfId="0" applyFont="1" applyFill="1"/>
    <xf numFmtId="0" fontId="0" fillId="31" borderId="0" xfId="0" applyFill="1"/>
    <xf numFmtId="4" fontId="5" fillId="31" borderId="4" xfId="0" applyNumberFormat="1" applyFont="1" applyFill="1" applyBorder="1" applyAlignment="1">
      <alignment horizontal="right"/>
    </xf>
    <xf numFmtId="4" fontId="2" fillId="31" borderId="4" xfId="0" applyNumberFormat="1" applyFont="1" applyFill="1" applyBorder="1"/>
    <xf numFmtId="0" fontId="5" fillId="31" borderId="4" xfId="0" applyFont="1" applyFill="1" applyBorder="1"/>
    <xf numFmtId="164" fontId="0" fillId="31" borderId="0" xfId="0" applyNumberFormat="1" applyFill="1"/>
    <xf numFmtId="0" fontId="3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/>
    <xf numFmtId="2" fontId="2" fillId="0" borderId="20" xfId="0" applyNumberFormat="1" applyFont="1" applyBorder="1"/>
    <xf numFmtId="0" fontId="32" fillId="32" borderId="1" xfId="0" applyFont="1" applyFill="1" applyBorder="1" applyAlignment="1">
      <alignment horizontal="right" textRotation="90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8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left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te 2" xfId="42"/>
    <cellStyle name="Note 2 2" xfId="47"/>
    <cellStyle name="Note 2 3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workbookViewId="0">
      <selection activeCell="A10" sqref="A10:XFD11"/>
    </sheetView>
  </sheetViews>
  <sheetFormatPr defaultRowHeight="12.75" x14ac:dyDescent="0.2"/>
  <cols>
    <col min="1" max="1" width="97" customWidth="1"/>
    <col min="2" max="2" width="15" customWidth="1"/>
  </cols>
  <sheetData>
    <row r="2" spans="1:5" ht="15.75" x14ac:dyDescent="0.25">
      <c r="A2" s="4" t="s">
        <v>16</v>
      </c>
    </row>
    <row r="3" spans="1:5" ht="13.5" thickBot="1" x14ac:dyDescent="0.25"/>
    <row r="4" spans="1:5" ht="26.25" customHeight="1" thickTop="1" x14ac:dyDescent="0.2">
      <c r="A4" s="2" t="s">
        <v>1</v>
      </c>
    </row>
    <row r="5" spans="1:5" s="1" customFormat="1" ht="15" x14ac:dyDescent="0.2">
      <c r="A5" s="40" t="s">
        <v>17</v>
      </c>
      <c r="B5" s="18">
        <v>1</v>
      </c>
      <c r="C5" s="12"/>
      <c r="D5" s="3"/>
      <c r="E5" s="3"/>
    </row>
    <row r="6" spans="1:5" ht="15" x14ac:dyDescent="0.2">
      <c r="A6" s="40" t="s">
        <v>18</v>
      </c>
      <c r="B6" s="17">
        <v>2</v>
      </c>
    </row>
    <row r="7" spans="1:5" ht="15" x14ac:dyDescent="0.2">
      <c r="A7" s="40" t="s">
        <v>19</v>
      </c>
      <c r="B7" s="18">
        <v>3</v>
      </c>
    </row>
    <row r="8" spans="1:5" ht="15" x14ac:dyDescent="0.2">
      <c r="A8" s="40" t="s">
        <v>20</v>
      </c>
      <c r="B8" s="17">
        <v>4</v>
      </c>
    </row>
    <row r="9" spans="1:5" ht="15" x14ac:dyDescent="0.2">
      <c r="A9" s="40" t="s">
        <v>21</v>
      </c>
      <c r="B9" s="18">
        <v>5</v>
      </c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workbookViewId="0">
      <selection activeCell="H28" sqref="H28"/>
    </sheetView>
  </sheetViews>
  <sheetFormatPr defaultRowHeight="12.75" x14ac:dyDescent="0.2"/>
  <cols>
    <col min="1" max="1" width="27" customWidth="1"/>
    <col min="8" max="8" width="9.140625" style="69"/>
    <col min="24" max="24" width="9.140625" style="69"/>
    <col min="26" max="26" width="11.5703125" bestFit="1" customWidth="1"/>
  </cols>
  <sheetData>
    <row r="1" spans="1:26" ht="15.75" x14ac:dyDescent="0.25">
      <c r="A1" s="98" t="s">
        <v>11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26" ht="15.75" x14ac:dyDescent="0.25">
      <c r="A2" s="99" t="str">
        <f>Responses!A2</f>
        <v>RFQ730-19072 CMAR UH Hilton College Renovation and Expansion</v>
      </c>
      <c r="B2" s="99"/>
      <c r="C2" s="99"/>
      <c r="D2" s="99"/>
      <c r="E2" s="99"/>
      <c r="F2" s="99"/>
      <c r="G2" s="99"/>
      <c r="H2" s="99"/>
      <c r="I2" s="99"/>
      <c r="J2" s="66"/>
      <c r="K2" s="65"/>
      <c r="L2" s="65"/>
    </row>
    <row r="3" spans="1:26" ht="15.75" thickBo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26" ht="99.75" customHeight="1" x14ac:dyDescent="0.2">
      <c r="A4" s="68"/>
      <c r="B4" s="67">
        <v>1</v>
      </c>
      <c r="C4" s="64">
        <v>2</v>
      </c>
      <c r="D4" s="64">
        <v>3</v>
      </c>
      <c r="E4" s="64">
        <v>4</v>
      </c>
      <c r="F4" s="64">
        <v>5</v>
      </c>
      <c r="G4" s="64">
        <v>6</v>
      </c>
      <c r="H4" s="64">
        <v>7</v>
      </c>
      <c r="I4" s="64">
        <v>8</v>
      </c>
      <c r="J4" s="64" t="s">
        <v>12</v>
      </c>
      <c r="K4" s="64" t="s">
        <v>13</v>
      </c>
      <c r="L4" s="61" t="s">
        <v>14</v>
      </c>
      <c r="X4" s="71"/>
      <c r="Y4" s="71"/>
    </row>
    <row r="5" spans="1:26" s="85" customFormat="1" ht="15" x14ac:dyDescent="0.2">
      <c r="A5" s="81" t="str">
        <f>Responses!A5</f>
        <v>BE&amp;K Building Group</v>
      </c>
      <c r="B5" s="86">
        <f>'1'!J5</f>
        <v>57</v>
      </c>
      <c r="C5" s="86">
        <f>'2'!J5</f>
        <v>71.5</v>
      </c>
      <c r="D5" s="86">
        <f>'3'!J5</f>
        <v>65</v>
      </c>
      <c r="E5" s="86">
        <f>'4'!J5</f>
        <v>53.5</v>
      </c>
      <c r="F5" s="86">
        <f>'5'!J7</f>
        <v>74</v>
      </c>
      <c r="G5" s="86">
        <f>'6'!J7</f>
        <v>65</v>
      </c>
      <c r="H5" s="86">
        <f>'7'!J7</f>
        <v>68</v>
      </c>
      <c r="I5" s="86">
        <f>AVERAGE(B5:H5)</f>
        <v>64.857142857142861</v>
      </c>
      <c r="J5" s="86">
        <v>10</v>
      </c>
      <c r="K5" s="87">
        <f>I5+J5</f>
        <v>74.857142857142861</v>
      </c>
      <c r="L5" s="88">
        <f>RANK(K5,$K$5:$K$9,0)</f>
        <v>2</v>
      </c>
      <c r="Z5" s="89"/>
    </row>
    <row r="6" spans="1:26" s="70" customFormat="1" ht="15" x14ac:dyDescent="0.2">
      <c r="A6" s="62" t="str">
        <f>Responses!A6</f>
        <v>DPR Construction</v>
      </c>
      <c r="B6" s="63">
        <f>'1'!J6</f>
        <v>47</v>
      </c>
      <c r="C6" s="63">
        <f>'2'!J6</f>
        <v>83</v>
      </c>
      <c r="D6" s="63">
        <f>'3'!J6</f>
        <v>54</v>
      </c>
      <c r="E6" s="63">
        <f>'4'!J6</f>
        <v>59</v>
      </c>
      <c r="F6" s="63">
        <f>'5'!J8</f>
        <v>76.5</v>
      </c>
      <c r="G6" s="63">
        <f>'6'!J8</f>
        <v>54</v>
      </c>
      <c r="H6" s="63">
        <f>'7'!J8</f>
        <v>66.5</v>
      </c>
      <c r="I6" s="63">
        <f t="shared" ref="I6:I9" si="0">AVERAGE(B6:H6)</f>
        <v>62.857142857142854</v>
      </c>
      <c r="J6" s="63">
        <v>10</v>
      </c>
      <c r="K6" s="73">
        <f t="shared" ref="K6:K9" si="1">I6+J6</f>
        <v>72.857142857142861</v>
      </c>
      <c r="L6" s="74">
        <f>RANK(K6,$K$5:$K$9,0)</f>
        <v>4</v>
      </c>
      <c r="Z6" s="78"/>
    </row>
    <row r="7" spans="1:26" s="85" customFormat="1" ht="15" x14ac:dyDescent="0.2">
      <c r="A7" s="81" t="str">
        <f>Responses!A7</f>
        <v>Manhattan Construction Co.</v>
      </c>
      <c r="B7" s="86">
        <f>'1'!J7</f>
        <v>51</v>
      </c>
      <c r="C7" s="86">
        <f>'2'!J7</f>
        <v>80.5</v>
      </c>
      <c r="D7" s="86">
        <f>'3'!J7</f>
        <v>54</v>
      </c>
      <c r="E7" s="86">
        <f>'4'!J7</f>
        <v>57.5</v>
      </c>
      <c r="F7" s="86">
        <f>'5'!J9</f>
        <v>79.5</v>
      </c>
      <c r="G7" s="86">
        <f>'6'!J9</f>
        <v>54</v>
      </c>
      <c r="H7" s="86">
        <f>'7'!J9</f>
        <v>72.5</v>
      </c>
      <c r="I7" s="86">
        <f t="shared" si="0"/>
        <v>64.142857142857139</v>
      </c>
      <c r="J7" s="86">
        <v>9</v>
      </c>
      <c r="K7" s="87">
        <f t="shared" si="1"/>
        <v>73.142857142857139</v>
      </c>
      <c r="L7" s="88">
        <f>RANK(K7,$K$5:$K$9,0)</f>
        <v>3</v>
      </c>
      <c r="Z7" s="89"/>
    </row>
    <row r="8" spans="1:26" s="70" customFormat="1" ht="15" x14ac:dyDescent="0.2">
      <c r="A8" s="62" t="str">
        <f>Responses!A8</f>
        <v>Morganti Texas, Inc.</v>
      </c>
      <c r="B8" s="63">
        <f>'1'!J8</f>
        <v>52</v>
      </c>
      <c r="C8" s="63">
        <f>'2'!J8</f>
        <v>89</v>
      </c>
      <c r="D8" s="63">
        <f>'3'!J8</f>
        <v>54</v>
      </c>
      <c r="E8" s="63">
        <f>'4'!J8</f>
        <v>41</v>
      </c>
      <c r="F8" s="63">
        <f>'5'!J10</f>
        <v>68</v>
      </c>
      <c r="G8" s="63">
        <f>'6'!J10</f>
        <v>54</v>
      </c>
      <c r="H8" s="63">
        <f>'7'!J10</f>
        <v>54</v>
      </c>
      <c r="I8" s="63">
        <f t="shared" si="0"/>
        <v>58.857142857142854</v>
      </c>
      <c r="J8" s="63">
        <v>9.4</v>
      </c>
      <c r="K8" s="73">
        <f t="shared" si="1"/>
        <v>68.257142857142853</v>
      </c>
      <c r="L8" s="74">
        <f>RANK(K8,$K$5:$K$9,0)</f>
        <v>5</v>
      </c>
      <c r="Z8" s="78"/>
    </row>
    <row r="9" spans="1:26" s="85" customFormat="1" ht="15" x14ac:dyDescent="0.2">
      <c r="A9" s="81" t="str">
        <f>Responses!A9</f>
        <v>Turner Construction Co.</v>
      </c>
      <c r="B9" s="86">
        <f>'1'!J9</f>
        <v>87</v>
      </c>
      <c r="C9" s="86">
        <f>'2'!J9</f>
        <v>89</v>
      </c>
      <c r="D9" s="86">
        <f>'3'!J9</f>
        <v>90</v>
      </c>
      <c r="E9" s="86">
        <f>'4'!J9</f>
        <v>59</v>
      </c>
      <c r="F9" s="86">
        <f>'5'!J11</f>
        <v>78.5</v>
      </c>
      <c r="G9" s="86">
        <f>'6'!J11</f>
        <v>90</v>
      </c>
      <c r="H9" s="86">
        <f>'7'!J11</f>
        <v>77</v>
      </c>
      <c r="I9" s="86">
        <f t="shared" si="0"/>
        <v>81.5</v>
      </c>
      <c r="J9" s="86">
        <v>10</v>
      </c>
      <c r="K9" s="87">
        <f t="shared" si="1"/>
        <v>91.5</v>
      </c>
      <c r="L9" s="88">
        <f>RANK(K9,$K$5:$K$9,0)</f>
        <v>1</v>
      </c>
      <c r="Z9" s="89"/>
    </row>
    <row r="10" spans="1:26" s="70" customFormat="1" ht="1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26" s="70" customFormat="1" ht="1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26" s="70" customFormat="1" ht="15.75" thickBo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26" s="70" customFormat="1" ht="99" customHeight="1" thickBot="1" x14ac:dyDescent="0.25">
      <c r="A13" s="3"/>
      <c r="B13" s="75">
        <f t="shared" ref="B13:H13" si="2">B4</f>
        <v>1</v>
      </c>
      <c r="C13" s="75">
        <f t="shared" si="2"/>
        <v>2</v>
      </c>
      <c r="D13" s="75">
        <f t="shared" si="2"/>
        <v>3</v>
      </c>
      <c r="E13" s="75">
        <f t="shared" si="2"/>
        <v>4</v>
      </c>
      <c r="F13" s="75">
        <f t="shared" si="2"/>
        <v>5</v>
      </c>
      <c r="G13" s="75">
        <f t="shared" si="2"/>
        <v>6</v>
      </c>
      <c r="H13" s="75">
        <f t="shared" si="2"/>
        <v>7</v>
      </c>
      <c r="I13" s="75" t="s">
        <v>15</v>
      </c>
      <c r="J13" s="93" t="s">
        <v>23</v>
      </c>
      <c r="K13" s="3"/>
      <c r="L13" s="3"/>
    </row>
    <row r="14" spans="1:26" s="85" customFormat="1" ht="15" x14ac:dyDescent="0.2">
      <c r="A14" s="81" t="str">
        <f>A5</f>
        <v>BE&amp;K Building Group</v>
      </c>
      <c r="B14" s="83">
        <f>RANK(B5,$B$5:$B$9,0)</f>
        <v>2</v>
      </c>
      <c r="C14" s="83">
        <f>RANK(C5,$C$5:$C$9,0)</f>
        <v>5</v>
      </c>
      <c r="D14" s="83">
        <f>RANK(D5,$D$5:$D$9,0)</f>
        <v>2</v>
      </c>
      <c r="E14" s="83">
        <f>RANK(E5,$E$5:$E$9,0)</f>
        <v>4</v>
      </c>
      <c r="F14" s="83">
        <f>RANK(F5,$F$5:$F$9,0)</f>
        <v>4</v>
      </c>
      <c r="G14" s="83">
        <f>RANK(G5,$G$5:$G$9,0)</f>
        <v>2</v>
      </c>
      <c r="H14" s="83">
        <f>RANK(H5,$H$5:$H$9,0)</f>
        <v>3</v>
      </c>
      <c r="I14" s="83">
        <f>AVERAGE(B14:H14)</f>
        <v>3.1428571428571428</v>
      </c>
      <c r="J14" s="83">
        <f>RANK(I14,$I$14:$I$18,1)</f>
        <v>3</v>
      </c>
      <c r="K14" s="84"/>
    </row>
    <row r="15" spans="1:26" s="85" customFormat="1" ht="15" x14ac:dyDescent="0.2">
      <c r="A15" s="81" t="str">
        <f>A6</f>
        <v>DPR Construction</v>
      </c>
      <c r="B15" s="82">
        <f>RANK(B6,$B$5:$B$9,0)</f>
        <v>5</v>
      </c>
      <c r="C15" s="82">
        <f>RANK(C6,$C$5:$C$9,0)</f>
        <v>3</v>
      </c>
      <c r="D15" s="82">
        <f>RANK(D6,$D$5:$D$9,0)</f>
        <v>3</v>
      </c>
      <c r="E15" s="82">
        <f>RANK(E6,$E$5:$E$9,0)</f>
        <v>1</v>
      </c>
      <c r="F15" s="82">
        <f>RANK(F6,$F$5:$F$9,0)</f>
        <v>3</v>
      </c>
      <c r="G15" s="82">
        <f>RANK(G6,$G$5:$G$9,0)</f>
        <v>3</v>
      </c>
      <c r="H15" s="83">
        <f>RANK(H6,$H$5:$H$9,0)</f>
        <v>4</v>
      </c>
      <c r="I15" s="83">
        <f t="shared" ref="I15:I18" si="3">AVERAGE(B15:H15)</f>
        <v>3.1428571428571428</v>
      </c>
      <c r="J15" s="83">
        <f>RANK(I15,$I$14:$I$18,1)</f>
        <v>3</v>
      </c>
      <c r="K15" s="84"/>
    </row>
    <row r="16" spans="1:26" s="85" customFormat="1" ht="15" x14ac:dyDescent="0.2">
      <c r="A16" s="81" t="str">
        <f>A7</f>
        <v>Manhattan Construction Co.</v>
      </c>
      <c r="B16" s="82">
        <f>RANK(B7,$B$5:$B$9,0)</f>
        <v>4</v>
      </c>
      <c r="C16" s="82">
        <f>RANK(C7,$C$5:$C$9,0)</f>
        <v>4</v>
      </c>
      <c r="D16" s="82">
        <f>RANK(D7,$D$5:$D$9,0)</f>
        <v>3</v>
      </c>
      <c r="E16" s="82">
        <f>RANK(E7,$E$5:$E$9,0)</f>
        <v>3</v>
      </c>
      <c r="F16" s="82">
        <f>RANK(F7,$F$5:$F$9,0)</f>
        <v>1</v>
      </c>
      <c r="G16" s="82">
        <f>RANK(G7,$G$5:$G$9,0)</f>
        <v>3</v>
      </c>
      <c r="H16" s="83">
        <f>RANK(H7,$H$5:$H$9,0)</f>
        <v>2</v>
      </c>
      <c r="I16" s="83">
        <f>AVERAGE(B16:H16)</f>
        <v>2.8571428571428572</v>
      </c>
      <c r="J16" s="83">
        <f>RANK(I16,$I$14:$I$18,1)</f>
        <v>2</v>
      </c>
      <c r="K16" s="84"/>
    </row>
    <row r="17" spans="1:11" s="70" customFormat="1" ht="15" x14ac:dyDescent="0.2">
      <c r="A17" s="62" t="str">
        <f>A8</f>
        <v>Morganti Texas, Inc.</v>
      </c>
      <c r="B17" s="72">
        <f>RANK(B8,$B$5:$B$9,0)</f>
        <v>3</v>
      </c>
      <c r="C17" s="72">
        <f>RANK(C8,$C$5:$C$9,0)</f>
        <v>1</v>
      </c>
      <c r="D17" s="72">
        <f>RANK(D8,$D$5:$D$9,0)</f>
        <v>3</v>
      </c>
      <c r="E17" s="72">
        <f>RANK(E8,$E$5:$E$9,0)</f>
        <v>5</v>
      </c>
      <c r="F17" s="72">
        <f>RANK(F8,$F$5:$F$9,0)</f>
        <v>5</v>
      </c>
      <c r="G17" s="72">
        <f>RANK(G8,$G$5:$G$9,0)</f>
        <v>3</v>
      </c>
      <c r="H17" s="76">
        <f>RANK(H8,$H$5:$H$9,0)</f>
        <v>5</v>
      </c>
      <c r="I17" s="76">
        <f t="shared" si="3"/>
        <v>3.5714285714285716</v>
      </c>
      <c r="J17" s="76">
        <f>RANK(I17,$I$14:$I$18,1)</f>
        <v>5</v>
      </c>
      <c r="K17" s="3"/>
    </row>
    <row r="18" spans="1:11" s="85" customFormat="1" ht="15" x14ac:dyDescent="0.2">
      <c r="A18" s="81" t="str">
        <f>A9</f>
        <v>Turner Construction Co.</v>
      </c>
      <c r="B18" s="82">
        <f>RANK(B9,$B$5:$B$9,0)</f>
        <v>1</v>
      </c>
      <c r="C18" s="82">
        <f>RANK(C9,$C$5:$C$9,0)</f>
        <v>1</v>
      </c>
      <c r="D18" s="82">
        <f>RANK(D9,$D$5:$D$9,0)</f>
        <v>1</v>
      </c>
      <c r="E18" s="82">
        <f>RANK(E9,$E$5:$E$9,0)</f>
        <v>1</v>
      </c>
      <c r="F18" s="82">
        <f>RANK(F9,$F$5:$F$9,0)</f>
        <v>2</v>
      </c>
      <c r="G18" s="82">
        <f>RANK(G9,$G$5:$G$9,0)</f>
        <v>1</v>
      </c>
      <c r="H18" s="83">
        <f>RANK(H9,$H$5:$H$9,0)</f>
        <v>1</v>
      </c>
      <c r="I18" s="83">
        <f t="shared" si="3"/>
        <v>1.1428571428571428</v>
      </c>
      <c r="J18" s="83">
        <f>RANK(I18,$I$14:$I$18,1)</f>
        <v>1</v>
      </c>
      <c r="K18" s="84"/>
    </row>
  </sheetData>
  <mergeCells count="2">
    <mergeCell ref="A1:L1"/>
    <mergeCell ref="A2:I2"/>
  </mergeCells>
  <conditionalFormatting sqref="J14:J18">
    <cfRule type="cellIs" dxfId="1" priority="1" operator="equal">
      <formula>1</formula>
    </cfRule>
  </conditionalFormatting>
  <conditionalFormatting sqref="L5:L9">
    <cfRule type="cellIs" dxfId="0" priority="2" operator="equal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H8" sqref="H8"/>
    </sheetView>
  </sheetViews>
  <sheetFormatPr defaultRowHeight="12.75" x14ac:dyDescent="0.2"/>
  <cols>
    <col min="1" max="1" width="53.7109375" customWidth="1"/>
    <col min="2" max="2" width="8" style="14" customWidth="1"/>
    <col min="3" max="3" width="9.140625" customWidth="1"/>
    <col min="4" max="4" width="8.7109375" customWidth="1"/>
    <col min="5" max="5" width="8.28515625" style="7" customWidth="1"/>
    <col min="6" max="7" width="7.28515625" style="23" customWidth="1"/>
    <col min="8" max="9" width="7.28515625" style="13" customWidth="1"/>
    <col min="10" max="10" width="12.42578125" customWidth="1"/>
  </cols>
  <sheetData>
    <row r="1" spans="1:11" ht="15.75" x14ac:dyDescent="0.25">
      <c r="A1" s="29" t="s">
        <v>0</v>
      </c>
      <c r="B1" s="29"/>
      <c r="C1" s="29"/>
      <c r="D1" s="29"/>
      <c r="E1" s="29"/>
      <c r="F1" s="29"/>
      <c r="G1" s="29"/>
      <c r="H1" s="41"/>
      <c r="I1" s="41"/>
      <c r="J1" s="29"/>
      <c r="K1" s="23"/>
    </row>
    <row r="2" spans="1:11" ht="12.75" customHeight="1" x14ac:dyDescent="0.2">
      <c r="A2" s="30" t="str">
        <f>Responses!A2</f>
        <v>RFQ730-19072 CMAR UH Hilton College Renovation and Expansion</v>
      </c>
      <c r="B2" s="30"/>
      <c r="C2" s="30"/>
      <c r="D2" s="30"/>
      <c r="E2" s="30"/>
      <c r="F2" s="30"/>
      <c r="G2" s="30"/>
      <c r="H2" s="42"/>
      <c r="I2" s="42"/>
      <c r="J2" s="30"/>
      <c r="K2" s="23"/>
    </row>
    <row r="3" spans="1:11" ht="15.75" thickBot="1" x14ac:dyDescent="0.25">
      <c r="A3" s="23"/>
      <c r="B3" s="28"/>
      <c r="C3" s="23"/>
      <c r="D3" s="23"/>
      <c r="E3" s="23"/>
      <c r="J3" s="8"/>
      <c r="K3" s="23"/>
    </row>
    <row r="4" spans="1:11" ht="86.25" customHeight="1" thickTop="1" thickBot="1" x14ac:dyDescent="0.25">
      <c r="A4" s="24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10</v>
      </c>
      <c r="I4" s="15" t="s">
        <v>22</v>
      </c>
      <c r="J4" s="10" t="s">
        <v>9</v>
      </c>
      <c r="K4" s="25"/>
    </row>
    <row r="5" spans="1:11" ht="16.5" thickTop="1" x14ac:dyDescent="0.2">
      <c r="A5" s="27" t="str">
        <f>Responses!A5</f>
        <v>BE&amp;K Building Group</v>
      </c>
      <c r="B5" s="38">
        <v>21</v>
      </c>
      <c r="C5" s="38">
        <v>12</v>
      </c>
      <c r="D5" s="38">
        <v>8</v>
      </c>
      <c r="E5" s="38">
        <v>6</v>
      </c>
      <c r="F5" s="38">
        <v>3</v>
      </c>
      <c r="G5" s="39">
        <v>4</v>
      </c>
      <c r="H5" s="56">
        <v>3</v>
      </c>
      <c r="I5" s="43"/>
      <c r="J5" s="5">
        <f>SUM(B5:H5)</f>
        <v>57</v>
      </c>
      <c r="K5" s="20">
        <v>1</v>
      </c>
    </row>
    <row r="6" spans="1:11" ht="15.75" x14ac:dyDescent="0.25">
      <c r="A6" s="34" t="str">
        <f>Responses!A6</f>
        <v>DPR Construction</v>
      </c>
      <c r="B6" s="38">
        <v>21</v>
      </c>
      <c r="C6" s="38">
        <v>8</v>
      </c>
      <c r="D6" s="38">
        <v>6</v>
      </c>
      <c r="E6" s="38">
        <v>4</v>
      </c>
      <c r="F6" s="38">
        <v>2</v>
      </c>
      <c r="G6" s="39">
        <v>3</v>
      </c>
      <c r="H6" s="56">
        <v>3</v>
      </c>
      <c r="I6" s="43"/>
      <c r="J6" s="5">
        <f>SUM(B6:H6)</f>
        <v>47</v>
      </c>
      <c r="K6" s="19">
        <v>2</v>
      </c>
    </row>
    <row r="7" spans="1:11" ht="15.75" x14ac:dyDescent="0.25">
      <c r="A7" s="34" t="str">
        <f>Responses!A7</f>
        <v>Manhattan Construction Co.</v>
      </c>
      <c r="B7" s="38">
        <v>21</v>
      </c>
      <c r="C7" s="38">
        <v>12</v>
      </c>
      <c r="D7" s="38">
        <v>4</v>
      </c>
      <c r="E7" s="38">
        <v>6</v>
      </c>
      <c r="F7" s="38">
        <v>3</v>
      </c>
      <c r="G7" s="39">
        <v>2</v>
      </c>
      <c r="H7" s="56">
        <v>3</v>
      </c>
      <c r="I7" s="43"/>
      <c r="J7" s="5">
        <f>SUM(B7:H7)</f>
        <v>51</v>
      </c>
      <c r="K7" s="21">
        <v>3</v>
      </c>
    </row>
    <row r="8" spans="1:11" ht="15.75" x14ac:dyDescent="0.25">
      <c r="A8" s="34" t="str">
        <f>Responses!A8</f>
        <v>Morganti Texas, Inc.</v>
      </c>
      <c r="B8" s="38">
        <v>21</v>
      </c>
      <c r="C8" s="38">
        <v>12</v>
      </c>
      <c r="D8" s="38">
        <v>4</v>
      </c>
      <c r="E8" s="38">
        <v>6</v>
      </c>
      <c r="F8" s="38">
        <v>3</v>
      </c>
      <c r="G8" s="39">
        <v>3</v>
      </c>
      <c r="H8" s="56">
        <v>3</v>
      </c>
      <c r="I8" s="43"/>
      <c r="J8" s="5">
        <f>SUM(B8:H8)</f>
        <v>52</v>
      </c>
      <c r="K8" s="19">
        <v>4</v>
      </c>
    </row>
    <row r="9" spans="1:11" s="26" customFormat="1" ht="15.75" x14ac:dyDescent="0.25">
      <c r="A9" s="34" t="str">
        <f>Responses!A9</f>
        <v>Turner Construction Co.</v>
      </c>
      <c r="B9" s="38">
        <v>35</v>
      </c>
      <c r="C9" s="38">
        <v>20</v>
      </c>
      <c r="D9" s="38">
        <v>8</v>
      </c>
      <c r="E9" s="38">
        <v>10</v>
      </c>
      <c r="F9" s="38">
        <v>5</v>
      </c>
      <c r="G9" s="39">
        <v>4</v>
      </c>
      <c r="H9" s="56">
        <v>5</v>
      </c>
      <c r="I9" s="43"/>
      <c r="J9" s="5">
        <f>SUM(B9:H9)</f>
        <v>87</v>
      </c>
      <c r="K9" s="21">
        <v>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D6" sqref="D6"/>
    </sheetView>
  </sheetViews>
  <sheetFormatPr defaultRowHeight="12.75" x14ac:dyDescent="0.2"/>
  <cols>
    <col min="1" max="1" width="62" customWidth="1"/>
    <col min="2" max="2" width="8.28515625" style="13" customWidth="1"/>
    <col min="3" max="3" width="9.42578125" customWidth="1"/>
    <col min="4" max="4" width="8.140625" customWidth="1"/>
    <col min="5" max="5" width="6.7109375" bestFit="1" customWidth="1"/>
    <col min="7" max="7" width="12.5703125" customWidth="1"/>
    <col min="8" max="9" width="12.5703125" style="13" customWidth="1"/>
  </cols>
  <sheetData>
    <row r="1" spans="1:11" ht="15.75" x14ac:dyDescent="0.25">
      <c r="A1" s="36" t="s">
        <v>0</v>
      </c>
      <c r="B1" s="36"/>
      <c r="C1" s="36"/>
      <c r="D1" s="36"/>
      <c r="E1" s="36"/>
      <c r="F1" s="36"/>
      <c r="G1" s="36"/>
      <c r="H1" s="41"/>
      <c r="I1" s="41"/>
      <c r="J1" s="36"/>
      <c r="K1" s="31"/>
    </row>
    <row r="2" spans="1:11" ht="12.75" customHeight="1" x14ac:dyDescent="0.2">
      <c r="A2" s="37" t="str">
        <f>Responses!A2</f>
        <v>RFQ730-19072 CMAR UH Hilton College Renovation and Expansion</v>
      </c>
      <c r="B2" s="37"/>
      <c r="C2" s="37"/>
      <c r="D2" s="37"/>
      <c r="E2" s="37"/>
      <c r="F2" s="37"/>
      <c r="G2" s="37"/>
      <c r="H2" s="42"/>
      <c r="I2" s="42"/>
      <c r="J2" s="37"/>
      <c r="K2" s="31"/>
    </row>
    <row r="3" spans="1:11" ht="15.75" thickBot="1" x14ac:dyDescent="0.25">
      <c r="A3" s="31"/>
      <c r="B3" s="35"/>
      <c r="C3" s="31"/>
      <c r="D3" s="31"/>
      <c r="E3" s="31"/>
      <c r="F3" s="31"/>
      <c r="G3" s="31"/>
      <c r="J3" s="8"/>
      <c r="K3" s="31"/>
    </row>
    <row r="4" spans="1:11" ht="104.25" customHeight="1" thickTop="1" thickBot="1" x14ac:dyDescent="0.25">
      <c r="A4" s="32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10</v>
      </c>
      <c r="I4" s="15" t="s">
        <v>22</v>
      </c>
      <c r="J4" s="10" t="s">
        <v>9</v>
      </c>
      <c r="K4" s="33"/>
    </row>
    <row r="5" spans="1:11" ht="16.5" thickTop="1" x14ac:dyDescent="0.2">
      <c r="A5" s="34" t="str">
        <f>Responses!A5</f>
        <v>BE&amp;K Building Group</v>
      </c>
      <c r="B5" s="16">
        <v>28</v>
      </c>
      <c r="C5" s="11">
        <v>16</v>
      </c>
      <c r="D5" s="11">
        <v>8</v>
      </c>
      <c r="E5" s="11">
        <v>8</v>
      </c>
      <c r="F5" s="22">
        <v>4</v>
      </c>
      <c r="G5" s="22">
        <v>3.5</v>
      </c>
      <c r="H5" s="56">
        <v>4</v>
      </c>
      <c r="I5" s="43"/>
      <c r="J5" s="5">
        <f>SUM(B5:H5)</f>
        <v>71.5</v>
      </c>
      <c r="K5" s="20">
        <v>1</v>
      </c>
    </row>
    <row r="6" spans="1:11" ht="15.75" x14ac:dyDescent="0.25">
      <c r="A6" s="34" t="str">
        <f>Responses!A6</f>
        <v>DPR Construction</v>
      </c>
      <c r="B6" s="16">
        <v>31.5</v>
      </c>
      <c r="C6" s="11">
        <v>18</v>
      </c>
      <c r="D6" s="11">
        <v>10</v>
      </c>
      <c r="E6" s="11">
        <v>9</v>
      </c>
      <c r="F6" s="22">
        <v>5</v>
      </c>
      <c r="G6" s="22">
        <v>5</v>
      </c>
      <c r="H6" s="56">
        <v>4.5</v>
      </c>
      <c r="I6" s="43"/>
      <c r="J6" s="5">
        <f>SUM(B6:H6)</f>
        <v>83</v>
      </c>
      <c r="K6" s="19">
        <v>2</v>
      </c>
    </row>
    <row r="7" spans="1:11" ht="15.75" x14ac:dyDescent="0.25">
      <c r="A7" s="34" t="str">
        <f>Responses!A7</f>
        <v>Manhattan Construction Co.</v>
      </c>
      <c r="B7" s="16">
        <v>35</v>
      </c>
      <c r="C7" s="11">
        <v>18</v>
      </c>
      <c r="D7" s="11">
        <v>8</v>
      </c>
      <c r="E7" s="11">
        <v>8</v>
      </c>
      <c r="F7" s="22">
        <v>4</v>
      </c>
      <c r="G7" s="22">
        <v>3.5</v>
      </c>
      <c r="H7" s="56">
        <v>4</v>
      </c>
      <c r="I7" s="43"/>
      <c r="J7" s="5">
        <f>SUM(B7:H7)</f>
        <v>80.5</v>
      </c>
      <c r="K7" s="21">
        <v>3</v>
      </c>
    </row>
    <row r="8" spans="1:11" ht="15.75" x14ac:dyDescent="0.25">
      <c r="A8" s="34" t="str">
        <f>Responses!A8</f>
        <v>Morganti Texas, Inc.</v>
      </c>
      <c r="B8" s="16">
        <v>35</v>
      </c>
      <c r="C8" s="11">
        <v>20</v>
      </c>
      <c r="D8" s="11">
        <v>9</v>
      </c>
      <c r="E8" s="11">
        <v>10</v>
      </c>
      <c r="F8" s="22">
        <v>5</v>
      </c>
      <c r="G8" s="22">
        <v>5</v>
      </c>
      <c r="H8" s="56">
        <v>5</v>
      </c>
      <c r="I8" s="43"/>
      <c r="J8" s="5">
        <f>SUM(B8:H8)</f>
        <v>89</v>
      </c>
      <c r="K8" s="19">
        <v>4</v>
      </c>
    </row>
    <row r="9" spans="1:11" ht="15.75" x14ac:dyDescent="0.25">
      <c r="A9" s="34" t="str">
        <f>Responses!A9</f>
        <v>Turner Construction Co.</v>
      </c>
      <c r="B9" s="16">
        <v>35</v>
      </c>
      <c r="C9" s="11">
        <v>20</v>
      </c>
      <c r="D9" s="11">
        <v>10</v>
      </c>
      <c r="E9" s="11">
        <v>10</v>
      </c>
      <c r="F9" s="22">
        <v>5</v>
      </c>
      <c r="G9" s="22">
        <v>4.5</v>
      </c>
      <c r="H9" s="56">
        <v>4.5</v>
      </c>
      <c r="I9" s="43"/>
      <c r="J9" s="5">
        <f>SUM(B9:H9)</f>
        <v>89</v>
      </c>
      <c r="K9" s="21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B28" sqref="B28"/>
    </sheetView>
  </sheetViews>
  <sheetFormatPr defaultRowHeight="12.75" x14ac:dyDescent="0.2"/>
  <cols>
    <col min="1" max="1" width="69.28515625" customWidth="1"/>
    <col min="2" max="2" width="8.28515625" style="13" bestFit="1" customWidth="1"/>
    <col min="3" max="3" width="6.5703125" customWidth="1"/>
    <col min="4" max="4" width="8.28515625" customWidth="1"/>
    <col min="5" max="5" width="7.85546875" customWidth="1"/>
    <col min="8" max="9" width="9.140625" style="13"/>
  </cols>
  <sheetData>
    <row r="1" spans="1:11" ht="15.75" x14ac:dyDescent="0.25">
      <c r="A1" s="36" t="s">
        <v>0</v>
      </c>
      <c r="B1" s="36"/>
      <c r="C1" s="36"/>
      <c r="D1" s="36"/>
      <c r="E1" s="36"/>
      <c r="F1" s="36"/>
      <c r="G1" s="36"/>
      <c r="H1" s="41"/>
      <c r="I1" s="41"/>
      <c r="J1" s="36"/>
      <c r="K1" s="31"/>
    </row>
    <row r="2" spans="1:11" ht="12.75" customHeight="1" x14ac:dyDescent="0.2">
      <c r="A2" s="37" t="str">
        <f>Responses!A2</f>
        <v>RFQ730-19072 CMAR UH Hilton College Renovation and Expansion</v>
      </c>
      <c r="B2" s="37"/>
      <c r="C2" s="37"/>
      <c r="D2" s="37"/>
      <c r="E2" s="37"/>
      <c r="F2" s="37"/>
      <c r="G2" s="37"/>
      <c r="H2" s="42"/>
      <c r="I2" s="42"/>
      <c r="J2" s="37"/>
      <c r="K2" s="31"/>
    </row>
    <row r="3" spans="1:11" ht="15.75" thickBot="1" x14ac:dyDescent="0.25">
      <c r="A3" s="31"/>
      <c r="B3" s="35"/>
      <c r="C3" s="31"/>
      <c r="D3" s="31"/>
      <c r="E3" s="31"/>
      <c r="F3" s="31"/>
      <c r="G3" s="31"/>
      <c r="J3" s="8"/>
      <c r="K3" s="31"/>
    </row>
    <row r="4" spans="1:11" ht="75" thickTop="1" thickBot="1" x14ac:dyDescent="0.25">
      <c r="A4" s="32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10</v>
      </c>
      <c r="I4" s="15" t="s">
        <v>22</v>
      </c>
      <c r="J4" s="10" t="s">
        <v>9</v>
      </c>
      <c r="K4" s="33"/>
    </row>
    <row r="5" spans="1:11" ht="16.5" thickTop="1" x14ac:dyDescent="0.2">
      <c r="A5" s="34" t="str">
        <f>Responses!A5</f>
        <v>BE&amp;K Building Group</v>
      </c>
      <c r="B5" s="16">
        <v>28</v>
      </c>
      <c r="C5" s="11">
        <v>16</v>
      </c>
      <c r="D5" s="11">
        <v>6</v>
      </c>
      <c r="E5" s="11">
        <v>6</v>
      </c>
      <c r="F5" s="22">
        <v>3</v>
      </c>
      <c r="G5" s="22">
        <v>3</v>
      </c>
      <c r="H5" s="56">
        <v>3</v>
      </c>
      <c r="I5" s="43"/>
      <c r="J5" s="5">
        <f>SUM(B5:H5)</f>
        <v>65</v>
      </c>
      <c r="K5" s="20">
        <v>1</v>
      </c>
    </row>
    <row r="6" spans="1:11" ht="15.75" x14ac:dyDescent="0.25">
      <c r="A6" s="34" t="str">
        <f>Responses!A6</f>
        <v>DPR Construction</v>
      </c>
      <c r="B6" s="16">
        <v>21</v>
      </c>
      <c r="C6" s="11">
        <v>12</v>
      </c>
      <c r="D6" s="11">
        <v>6</v>
      </c>
      <c r="E6" s="11">
        <v>6</v>
      </c>
      <c r="F6" s="22">
        <v>3</v>
      </c>
      <c r="G6" s="22">
        <v>3</v>
      </c>
      <c r="H6" s="56">
        <v>3</v>
      </c>
      <c r="I6" s="43"/>
      <c r="J6" s="5">
        <f>SUM(B6:H6)</f>
        <v>54</v>
      </c>
      <c r="K6" s="19">
        <v>2</v>
      </c>
    </row>
    <row r="7" spans="1:11" ht="15.75" x14ac:dyDescent="0.25">
      <c r="A7" s="34" t="str">
        <f>Responses!A7</f>
        <v>Manhattan Construction Co.</v>
      </c>
      <c r="B7" s="16">
        <v>21</v>
      </c>
      <c r="C7" s="11">
        <v>12</v>
      </c>
      <c r="D7" s="11">
        <v>6</v>
      </c>
      <c r="E7" s="11">
        <v>6</v>
      </c>
      <c r="F7" s="22">
        <v>3</v>
      </c>
      <c r="G7" s="22">
        <v>3</v>
      </c>
      <c r="H7" s="56">
        <v>3</v>
      </c>
      <c r="I7" s="43"/>
      <c r="J7" s="5">
        <f>SUM(B7:H7)</f>
        <v>54</v>
      </c>
      <c r="K7" s="21">
        <v>3</v>
      </c>
    </row>
    <row r="8" spans="1:11" ht="15.75" x14ac:dyDescent="0.25">
      <c r="A8" s="34" t="str">
        <f>Responses!A8</f>
        <v>Morganti Texas, Inc.</v>
      </c>
      <c r="B8" s="16">
        <v>21</v>
      </c>
      <c r="C8" s="11">
        <v>12</v>
      </c>
      <c r="D8" s="11">
        <v>6</v>
      </c>
      <c r="E8" s="11">
        <v>6</v>
      </c>
      <c r="F8" s="22">
        <v>3</v>
      </c>
      <c r="G8" s="22">
        <v>3</v>
      </c>
      <c r="H8" s="56">
        <v>3</v>
      </c>
      <c r="I8" s="43"/>
      <c r="J8" s="5">
        <f>SUM(B8:H8)</f>
        <v>54</v>
      </c>
      <c r="K8" s="19">
        <v>4</v>
      </c>
    </row>
    <row r="9" spans="1:11" ht="15.75" x14ac:dyDescent="0.25">
      <c r="A9" s="34" t="str">
        <f>Responses!A9</f>
        <v>Turner Construction Co.</v>
      </c>
      <c r="B9" s="16">
        <v>35</v>
      </c>
      <c r="C9" s="11">
        <v>20</v>
      </c>
      <c r="D9" s="11">
        <v>10</v>
      </c>
      <c r="E9" s="11">
        <v>10</v>
      </c>
      <c r="F9" s="22">
        <v>5</v>
      </c>
      <c r="G9" s="22">
        <v>5</v>
      </c>
      <c r="H9" s="56">
        <v>5</v>
      </c>
      <c r="I9" s="43"/>
      <c r="J9" s="5">
        <f>SUM(B9:H9)</f>
        <v>90</v>
      </c>
      <c r="K9" s="21"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A2" workbookViewId="0">
      <selection activeCell="D26" sqref="D26"/>
    </sheetView>
  </sheetViews>
  <sheetFormatPr defaultRowHeight="12.75" x14ac:dyDescent="0.2"/>
  <cols>
    <col min="1" max="1" width="70.42578125" customWidth="1"/>
    <col min="2" max="2" width="7.7109375" style="13" customWidth="1"/>
    <col min="3" max="3" width="8.140625" customWidth="1"/>
    <col min="4" max="4" width="7.85546875" customWidth="1"/>
    <col min="5" max="5" width="9.42578125" customWidth="1"/>
    <col min="8" max="9" width="9.140625" style="13"/>
  </cols>
  <sheetData>
    <row r="1" spans="1:11" ht="15.75" x14ac:dyDescent="0.25">
      <c r="A1" s="36" t="s">
        <v>0</v>
      </c>
      <c r="B1" s="36"/>
      <c r="C1" s="36"/>
      <c r="D1" s="36"/>
      <c r="E1" s="36"/>
      <c r="F1" s="36"/>
      <c r="G1" s="36"/>
      <c r="H1" s="41"/>
      <c r="I1" s="41"/>
      <c r="J1" s="36"/>
      <c r="K1" s="31"/>
    </row>
    <row r="2" spans="1:11" ht="12.75" customHeight="1" x14ac:dyDescent="0.2">
      <c r="A2" s="37" t="str">
        <f>Responses!A2</f>
        <v>RFQ730-19072 CMAR UH Hilton College Renovation and Expansion</v>
      </c>
      <c r="B2" s="37"/>
      <c r="C2" s="37"/>
      <c r="D2" s="37"/>
      <c r="E2" s="37"/>
      <c r="F2" s="37"/>
      <c r="G2" s="37"/>
      <c r="H2" s="42"/>
      <c r="I2" s="42"/>
      <c r="J2" s="37"/>
      <c r="K2" s="31"/>
    </row>
    <row r="3" spans="1:11" ht="15.75" thickBot="1" x14ac:dyDescent="0.25">
      <c r="A3" s="31"/>
      <c r="B3" s="35"/>
      <c r="C3" s="31"/>
      <c r="D3" s="31"/>
      <c r="E3" s="31"/>
      <c r="F3" s="31"/>
      <c r="G3" s="31"/>
      <c r="J3" s="8"/>
      <c r="K3" s="31"/>
    </row>
    <row r="4" spans="1:11" ht="97.5" customHeight="1" thickTop="1" thickBot="1" x14ac:dyDescent="0.25">
      <c r="A4" s="32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10</v>
      </c>
      <c r="I4" s="15" t="s">
        <v>22</v>
      </c>
      <c r="J4" s="10" t="s">
        <v>9</v>
      </c>
      <c r="K4" s="33"/>
    </row>
    <row r="5" spans="1:11" ht="16.5" thickTop="1" x14ac:dyDescent="0.2">
      <c r="A5" s="34" t="str">
        <f>Responses!A5</f>
        <v>BE&amp;K Building Group</v>
      </c>
      <c r="B5" s="16">
        <v>24.5</v>
      </c>
      <c r="C5" s="11">
        <v>8</v>
      </c>
      <c r="D5" s="11">
        <v>6</v>
      </c>
      <c r="E5" s="11">
        <v>6</v>
      </c>
      <c r="F5" s="22">
        <v>3</v>
      </c>
      <c r="G5" s="22">
        <v>3</v>
      </c>
      <c r="H5" s="56">
        <v>3</v>
      </c>
      <c r="I5" s="43"/>
      <c r="J5" s="5">
        <f>SUM(B5:H5)</f>
        <v>53.5</v>
      </c>
      <c r="K5" s="20">
        <v>1</v>
      </c>
    </row>
    <row r="6" spans="1:11" ht="15.75" x14ac:dyDescent="0.25">
      <c r="A6" s="34" t="str">
        <f>Responses!A6</f>
        <v>DPR Construction</v>
      </c>
      <c r="B6" s="16">
        <v>28</v>
      </c>
      <c r="C6" s="11">
        <v>10</v>
      </c>
      <c r="D6" s="11">
        <v>6</v>
      </c>
      <c r="E6" s="11">
        <v>6</v>
      </c>
      <c r="F6" s="22">
        <v>3</v>
      </c>
      <c r="G6" s="22">
        <v>3</v>
      </c>
      <c r="H6" s="56">
        <v>3</v>
      </c>
      <c r="I6" s="43"/>
      <c r="J6" s="5">
        <f>SUM(B6:H6)</f>
        <v>59</v>
      </c>
      <c r="K6" s="19">
        <v>2</v>
      </c>
    </row>
    <row r="7" spans="1:11" ht="15.75" x14ac:dyDescent="0.25">
      <c r="A7" s="34" t="str">
        <f>Responses!A7</f>
        <v>Manhattan Construction Co.</v>
      </c>
      <c r="B7" s="16">
        <v>24.5</v>
      </c>
      <c r="C7" s="11">
        <v>12</v>
      </c>
      <c r="D7" s="11">
        <v>6</v>
      </c>
      <c r="E7" s="11">
        <v>6</v>
      </c>
      <c r="F7" s="22">
        <v>3</v>
      </c>
      <c r="G7" s="22">
        <v>3</v>
      </c>
      <c r="H7" s="56">
        <v>3</v>
      </c>
      <c r="I7" s="43"/>
      <c r="J7" s="5">
        <f>SUM(B7:H7)</f>
        <v>57.5</v>
      </c>
      <c r="K7" s="21">
        <v>3</v>
      </c>
    </row>
    <row r="8" spans="1:11" ht="15.75" x14ac:dyDescent="0.25">
      <c r="A8" s="34" t="str">
        <f>Responses!A8</f>
        <v>Morganti Texas, Inc.</v>
      </c>
      <c r="B8" s="16">
        <v>14</v>
      </c>
      <c r="C8" s="11">
        <v>8</v>
      </c>
      <c r="D8" s="11">
        <v>4</v>
      </c>
      <c r="E8" s="11">
        <v>6</v>
      </c>
      <c r="F8" s="22">
        <v>3</v>
      </c>
      <c r="G8" s="22">
        <v>3</v>
      </c>
      <c r="H8" s="56">
        <v>3</v>
      </c>
      <c r="I8" s="43"/>
      <c r="J8" s="5">
        <f>SUM(B8:H8)</f>
        <v>41</v>
      </c>
      <c r="K8" s="19">
        <v>4</v>
      </c>
    </row>
    <row r="9" spans="1:11" ht="15.75" x14ac:dyDescent="0.25">
      <c r="A9" s="34" t="str">
        <f>Responses!A9</f>
        <v>Turner Construction Co.</v>
      </c>
      <c r="B9" s="16">
        <v>28</v>
      </c>
      <c r="C9" s="11">
        <v>12</v>
      </c>
      <c r="D9" s="11">
        <v>6</v>
      </c>
      <c r="E9" s="11">
        <v>4</v>
      </c>
      <c r="F9" s="22">
        <v>3</v>
      </c>
      <c r="G9" s="22">
        <v>3</v>
      </c>
      <c r="H9" s="56">
        <v>3</v>
      </c>
      <c r="I9" s="43"/>
      <c r="J9" s="5">
        <f>SUM(B9:H9)</f>
        <v>59</v>
      </c>
      <c r="K9" s="21"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G19" sqref="G19"/>
    </sheetView>
  </sheetViews>
  <sheetFormatPr defaultRowHeight="12.75" x14ac:dyDescent="0.2"/>
  <cols>
    <col min="1" max="1" width="67.140625" customWidth="1"/>
    <col min="2" max="2" width="8.5703125" style="13" customWidth="1"/>
    <col min="3" max="3" width="8.85546875" customWidth="1"/>
    <col min="4" max="4" width="8" customWidth="1"/>
    <col min="5" max="5" width="9.140625" customWidth="1"/>
    <col min="8" max="9" width="9.140625" style="13"/>
  </cols>
  <sheetData>
    <row r="1" spans="1:11" ht="15.75" x14ac:dyDescent="0.25">
      <c r="A1" s="94" t="s">
        <v>0</v>
      </c>
      <c r="B1" s="95"/>
      <c r="C1" s="95"/>
      <c r="D1" s="95"/>
      <c r="E1" s="95"/>
    </row>
    <row r="2" spans="1:11" ht="15" x14ac:dyDescent="0.2">
      <c r="A2" s="6"/>
      <c r="C2" s="6"/>
      <c r="D2" s="6"/>
      <c r="E2" s="9"/>
    </row>
    <row r="3" spans="1:11" ht="15.75" x14ac:dyDescent="0.25">
      <c r="A3" s="36" t="s">
        <v>0</v>
      </c>
      <c r="B3" s="36"/>
      <c r="C3" s="36"/>
      <c r="D3" s="36"/>
      <c r="E3" s="36"/>
      <c r="F3" s="36"/>
      <c r="G3" s="36"/>
      <c r="H3" s="41"/>
      <c r="I3" s="41"/>
      <c r="J3" s="36"/>
      <c r="K3" s="31"/>
    </row>
    <row r="4" spans="1:11" ht="15.75" customHeight="1" x14ac:dyDescent="0.2">
      <c r="A4" s="37" t="str">
        <f>Responses!A2</f>
        <v>RFQ730-19072 CMAR UH Hilton College Renovation and Expansion</v>
      </c>
      <c r="B4" s="37"/>
      <c r="C4" s="37"/>
      <c r="D4" s="37"/>
      <c r="E4" s="37"/>
      <c r="F4" s="37"/>
      <c r="G4" s="37"/>
      <c r="H4" s="42"/>
      <c r="I4" s="42"/>
      <c r="J4" s="37"/>
      <c r="K4" s="31"/>
    </row>
    <row r="5" spans="1:11" ht="15.75" thickBot="1" x14ac:dyDescent="0.25">
      <c r="A5" s="31"/>
      <c r="B5" s="35"/>
      <c r="C5" s="31"/>
      <c r="D5" s="31"/>
      <c r="E5" s="31"/>
      <c r="F5" s="31"/>
      <c r="G5" s="31"/>
      <c r="J5" s="8"/>
      <c r="K5" s="31"/>
    </row>
    <row r="6" spans="1:11" ht="93" customHeight="1" thickTop="1" thickBot="1" x14ac:dyDescent="0.25">
      <c r="A6" s="32" t="s">
        <v>2</v>
      </c>
      <c r="B6" s="15" t="s">
        <v>3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5" t="s">
        <v>10</v>
      </c>
      <c r="I6" s="15" t="s">
        <v>22</v>
      </c>
      <c r="J6" s="10" t="s">
        <v>9</v>
      </c>
      <c r="K6" s="33"/>
    </row>
    <row r="7" spans="1:11" ht="16.5" thickTop="1" x14ac:dyDescent="0.2">
      <c r="A7" s="34" t="str">
        <f>Responses!A5</f>
        <v>BE&amp;K Building Group</v>
      </c>
      <c r="B7" s="16">
        <v>28</v>
      </c>
      <c r="C7" s="11">
        <v>18</v>
      </c>
      <c r="D7" s="11">
        <v>8</v>
      </c>
      <c r="E7" s="11">
        <v>8</v>
      </c>
      <c r="F7" s="22">
        <v>4</v>
      </c>
      <c r="G7" s="22">
        <v>4</v>
      </c>
      <c r="H7" s="56">
        <v>4</v>
      </c>
      <c r="I7" s="77"/>
      <c r="J7" s="5">
        <f>SUM(B7:H7)</f>
        <v>74</v>
      </c>
      <c r="K7" s="20">
        <v>1</v>
      </c>
    </row>
    <row r="8" spans="1:11" ht="15.75" x14ac:dyDescent="0.25">
      <c r="A8" s="34" t="str">
        <f>Responses!A6</f>
        <v>DPR Construction</v>
      </c>
      <c r="B8" s="16">
        <v>28</v>
      </c>
      <c r="C8" s="11">
        <v>18</v>
      </c>
      <c r="D8" s="11">
        <v>9</v>
      </c>
      <c r="E8" s="11">
        <v>8</v>
      </c>
      <c r="F8" s="22">
        <v>4.5</v>
      </c>
      <c r="G8" s="22">
        <v>4.5</v>
      </c>
      <c r="H8" s="56">
        <v>4.5</v>
      </c>
      <c r="I8" s="77"/>
      <c r="J8" s="5">
        <f>SUM(B8:H8)</f>
        <v>76.5</v>
      </c>
      <c r="K8" s="19">
        <v>2</v>
      </c>
    </row>
    <row r="9" spans="1:11" ht="15.75" x14ac:dyDescent="0.25">
      <c r="A9" s="34" t="str">
        <f>Responses!A7</f>
        <v>Manhattan Construction Co.</v>
      </c>
      <c r="B9" s="16">
        <v>31.5</v>
      </c>
      <c r="C9" s="11">
        <v>18</v>
      </c>
      <c r="D9" s="11">
        <v>8</v>
      </c>
      <c r="E9" s="11">
        <v>8</v>
      </c>
      <c r="F9" s="22">
        <v>4.5</v>
      </c>
      <c r="G9" s="22">
        <v>5</v>
      </c>
      <c r="H9" s="56">
        <v>4.5</v>
      </c>
      <c r="I9" s="77"/>
      <c r="J9" s="5">
        <f>SUM(B9:H9)</f>
        <v>79.5</v>
      </c>
      <c r="K9" s="21">
        <v>3</v>
      </c>
    </row>
    <row r="10" spans="1:11" ht="15.75" x14ac:dyDescent="0.25">
      <c r="A10" s="34" t="str">
        <f>Responses!A8</f>
        <v>Morganti Texas, Inc.</v>
      </c>
      <c r="B10" s="16">
        <v>28</v>
      </c>
      <c r="C10" s="11">
        <v>12</v>
      </c>
      <c r="D10" s="11">
        <v>8</v>
      </c>
      <c r="E10" s="11">
        <v>8</v>
      </c>
      <c r="F10" s="22">
        <v>4.5</v>
      </c>
      <c r="G10" s="22">
        <v>4</v>
      </c>
      <c r="H10" s="56">
        <v>3.5</v>
      </c>
      <c r="I10" s="77"/>
      <c r="J10" s="5">
        <f>SUM(B10:H10)</f>
        <v>68</v>
      </c>
      <c r="K10" s="19">
        <v>4</v>
      </c>
    </row>
    <row r="11" spans="1:11" ht="15.75" x14ac:dyDescent="0.25">
      <c r="A11" s="34" t="str">
        <f>Responses!A9</f>
        <v>Turner Construction Co.</v>
      </c>
      <c r="B11" s="16">
        <v>31.5</v>
      </c>
      <c r="C11" s="11">
        <v>16</v>
      </c>
      <c r="D11" s="11">
        <v>9</v>
      </c>
      <c r="E11" s="11">
        <v>9</v>
      </c>
      <c r="F11" s="22">
        <v>4.5</v>
      </c>
      <c r="G11" s="22">
        <v>4.5</v>
      </c>
      <c r="H11" s="56">
        <v>4</v>
      </c>
      <c r="I11" s="77"/>
      <c r="J11" s="5">
        <f>SUM(B11:H11)</f>
        <v>78.5</v>
      </c>
      <c r="K11" s="21">
        <v>6</v>
      </c>
    </row>
    <row r="20" spans="6:6" x14ac:dyDescent="0.2">
      <c r="F20" s="71"/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F24" sqref="F24"/>
    </sheetView>
  </sheetViews>
  <sheetFormatPr defaultRowHeight="12.75" x14ac:dyDescent="0.2"/>
  <cols>
    <col min="1" max="1" width="54" customWidth="1"/>
    <col min="5" max="5" width="10.7109375" customWidth="1"/>
    <col min="9" max="9" width="9.140625" style="69"/>
    <col min="11" max="11" width="9.140625" style="69"/>
  </cols>
  <sheetData>
    <row r="1" spans="1:12" ht="15.75" x14ac:dyDescent="0.25">
      <c r="A1" s="94" t="s">
        <v>0</v>
      </c>
      <c r="B1" s="95"/>
      <c r="C1" s="95"/>
      <c r="D1" s="95"/>
      <c r="E1" s="95"/>
      <c r="F1" s="46"/>
      <c r="G1" s="46"/>
      <c r="H1" s="13"/>
      <c r="I1" s="13"/>
      <c r="J1" s="46"/>
      <c r="L1" s="46"/>
    </row>
    <row r="2" spans="1:12" ht="15" x14ac:dyDescent="0.2">
      <c r="A2" s="46"/>
      <c r="B2" s="13"/>
      <c r="C2" s="46"/>
      <c r="D2" s="46"/>
      <c r="E2" s="49"/>
      <c r="F2" s="46"/>
      <c r="G2" s="46"/>
      <c r="H2" s="13"/>
      <c r="I2" s="13"/>
      <c r="J2" s="46"/>
      <c r="L2" s="46"/>
    </row>
    <row r="3" spans="1:12" ht="15.75" x14ac:dyDescent="0.25">
      <c r="A3" s="59" t="s">
        <v>0</v>
      </c>
      <c r="B3" s="59"/>
      <c r="C3" s="59"/>
      <c r="D3" s="59"/>
      <c r="E3" s="59"/>
      <c r="F3" s="59"/>
      <c r="G3" s="59"/>
      <c r="H3" s="41"/>
      <c r="I3" s="41"/>
      <c r="J3" s="59"/>
      <c r="K3" s="79"/>
      <c r="L3" s="46"/>
    </row>
    <row r="4" spans="1:12" ht="45.75" customHeight="1" x14ac:dyDescent="0.2">
      <c r="A4" s="60" t="str">
        <f>Responses!A2</f>
        <v>RFQ730-19072 CMAR UH Hilton College Renovation and Expansion</v>
      </c>
      <c r="B4" s="60"/>
      <c r="C4" s="60"/>
      <c r="D4" s="60"/>
      <c r="E4" s="60"/>
      <c r="F4" s="60"/>
      <c r="G4" s="60"/>
      <c r="H4" s="42"/>
      <c r="I4" s="42"/>
      <c r="J4" s="60"/>
      <c r="K4" s="80"/>
      <c r="L4" s="46"/>
    </row>
    <row r="5" spans="1:12" ht="15.75" thickBot="1" x14ac:dyDescent="0.25">
      <c r="A5" s="46"/>
      <c r="B5" s="35"/>
      <c r="C5" s="46"/>
      <c r="D5" s="46"/>
      <c r="E5" s="46"/>
      <c r="F5" s="46"/>
      <c r="G5" s="46"/>
      <c r="H5" s="13"/>
      <c r="I5" s="13"/>
      <c r="J5" s="8"/>
      <c r="K5" s="49"/>
      <c r="L5" s="46"/>
    </row>
    <row r="6" spans="1:12" ht="75" thickTop="1" thickBot="1" x14ac:dyDescent="0.25">
      <c r="A6" s="47" t="s">
        <v>2</v>
      </c>
      <c r="B6" s="15" t="s">
        <v>3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5" t="s">
        <v>10</v>
      </c>
      <c r="I6" s="15" t="s">
        <v>22</v>
      </c>
      <c r="J6" s="10" t="s">
        <v>9</v>
      </c>
      <c r="K6" s="90"/>
      <c r="L6" s="33"/>
    </row>
    <row r="7" spans="1:12" ht="16.5" thickTop="1" x14ac:dyDescent="0.2">
      <c r="A7" s="55" t="str">
        <f>Responses!A5</f>
        <v>BE&amp;K Building Group</v>
      </c>
      <c r="B7" s="16">
        <v>28</v>
      </c>
      <c r="C7" s="11">
        <v>16</v>
      </c>
      <c r="D7" s="11">
        <v>6</v>
      </c>
      <c r="E7" s="11">
        <v>6</v>
      </c>
      <c r="F7" s="22">
        <v>3</v>
      </c>
      <c r="G7" s="22">
        <v>3</v>
      </c>
      <c r="H7" s="56">
        <v>3</v>
      </c>
      <c r="I7" s="43"/>
      <c r="J7" s="5">
        <f>SUM(B7:H7)</f>
        <v>65</v>
      </c>
      <c r="K7" s="91"/>
      <c r="L7" s="20">
        <v>1</v>
      </c>
    </row>
    <row r="8" spans="1:12" ht="15.75" x14ac:dyDescent="0.25">
      <c r="A8" s="55" t="str">
        <f>Responses!A6</f>
        <v>DPR Construction</v>
      </c>
      <c r="B8" s="16">
        <v>21</v>
      </c>
      <c r="C8" s="11">
        <v>12</v>
      </c>
      <c r="D8" s="11">
        <v>6</v>
      </c>
      <c r="E8" s="11">
        <v>6</v>
      </c>
      <c r="F8" s="22">
        <v>3</v>
      </c>
      <c r="G8" s="22">
        <v>3</v>
      </c>
      <c r="H8" s="56">
        <v>3</v>
      </c>
      <c r="I8" s="43"/>
      <c r="J8" s="5">
        <f>SUM(B8:H8)</f>
        <v>54</v>
      </c>
      <c r="K8" s="92"/>
      <c r="L8" s="19">
        <v>2</v>
      </c>
    </row>
    <row r="9" spans="1:12" ht="15.75" x14ac:dyDescent="0.25">
      <c r="A9" s="55" t="str">
        <f>Responses!A7</f>
        <v>Manhattan Construction Co.</v>
      </c>
      <c r="B9" s="16">
        <v>21</v>
      </c>
      <c r="C9" s="11">
        <v>12</v>
      </c>
      <c r="D9" s="11">
        <v>6</v>
      </c>
      <c r="E9" s="11">
        <v>6</v>
      </c>
      <c r="F9" s="22">
        <v>3</v>
      </c>
      <c r="G9" s="22">
        <v>3</v>
      </c>
      <c r="H9" s="56">
        <v>3</v>
      </c>
      <c r="I9" s="43"/>
      <c r="J9" s="5">
        <f>SUM(B9:H9)</f>
        <v>54</v>
      </c>
      <c r="K9" s="92"/>
      <c r="L9" s="21">
        <v>3</v>
      </c>
    </row>
    <row r="10" spans="1:12" ht="15.75" x14ac:dyDescent="0.25">
      <c r="A10" s="55" t="str">
        <f>Responses!A8</f>
        <v>Morganti Texas, Inc.</v>
      </c>
      <c r="B10" s="16">
        <v>21</v>
      </c>
      <c r="C10" s="11">
        <v>12</v>
      </c>
      <c r="D10" s="11">
        <v>6</v>
      </c>
      <c r="E10" s="11">
        <v>6</v>
      </c>
      <c r="F10" s="22">
        <v>3</v>
      </c>
      <c r="G10" s="22">
        <v>3</v>
      </c>
      <c r="H10" s="56">
        <v>3</v>
      </c>
      <c r="I10" s="43"/>
      <c r="J10" s="5">
        <f>SUM(B10:H10)</f>
        <v>54</v>
      </c>
      <c r="K10" s="92"/>
      <c r="L10" s="19">
        <v>4</v>
      </c>
    </row>
    <row r="11" spans="1:12" ht="15.75" x14ac:dyDescent="0.25">
      <c r="A11" s="55" t="str">
        <f>Responses!A9</f>
        <v>Turner Construction Co.</v>
      </c>
      <c r="B11" s="16">
        <v>35</v>
      </c>
      <c r="C11" s="11">
        <v>20</v>
      </c>
      <c r="D11" s="11">
        <v>10</v>
      </c>
      <c r="E11" s="11">
        <v>10</v>
      </c>
      <c r="F11" s="22">
        <v>5</v>
      </c>
      <c r="G11" s="22">
        <v>5</v>
      </c>
      <c r="H11" s="56">
        <v>5</v>
      </c>
      <c r="I11" s="43"/>
      <c r="J11" s="5">
        <f>SUM(B11:H11)</f>
        <v>90</v>
      </c>
      <c r="K11" s="92"/>
      <c r="L11" s="21">
        <v>6</v>
      </c>
    </row>
  </sheetData>
  <mergeCells count="1"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H27" sqref="H27"/>
    </sheetView>
  </sheetViews>
  <sheetFormatPr defaultRowHeight="12.75" x14ac:dyDescent="0.2"/>
  <cols>
    <col min="1" max="1" width="43.85546875" customWidth="1"/>
    <col min="9" max="9" width="9.140625" style="69"/>
  </cols>
  <sheetData>
    <row r="1" spans="1:11" ht="15.75" x14ac:dyDescent="0.25">
      <c r="A1" s="94" t="s">
        <v>0</v>
      </c>
      <c r="B1" s="95"/>
      <c r="C1" s="95"/>
      <c r="D1" s="95"/>
      <c r="E1" s="95"/>
      <c r="F1" s="46"/>
      <c r="G1" s="46"/>
      <c r="H1" s="13"/>
      <c r="I1" s="13"/>
      <c r="J1" s="46"/>
      <c r="K1" s="46"/>
    </row>
    <row r="2" spans="1:11" ht="15" x14ac:dyDescent="0.2">
      <c r="A2" s="46"/>
      <c r="B2" s="13"/>
      <c r="C2" s="46"/>
      <c r="D2" s="46"/>
      <c r="E2" s="49"/>
      <c r="F2" s="46"/>
      <c r="G2" s="46"/>
      <c r="H2" s="13"/>
      <c r="I2" s="13"/>
      <c r="J2" s="46"/>
      <c r="K2" s="46"/>
    </row>
    <row r="3" spans="1:11" ht="15.75" x14ac:dyDescent="0.25">
      <c r="A3" s="59" t="s">
        <v>0</v>
      </c>
      <c r="B3" s="59"/>
      <c r="C3" s="59"/>
      <c r="D3" s="59"/>
      <c r="E3" s="59"/>
      <c r="F3" s="59"/>
      <c r="G3" s="59"/>
      <c r="H3" s="41"/>
      <c r="I3" s="41"/>
      <c r="J3" s="59"/>
      <c r="K3" s="46"/>
    </row>
    <row r="4" spans="1:11" ht="53.25" customHeight="1" x14ac:dyDescent="0.2">
      <c r="A4" s="60" t="str">
        <f>Responses!A2</f>
        <v>RFQ730-19072 CMAR UH Hilton College Renovation and Expansion</v>
      </c>
      <c r="B4" s="60"/>
      <c r="C4" s="60"/>
      <c r="D4" s="60"/>
      <c r="E4" s="60"/>
      <c r="F4" s="60"/>
      <c r="G4" s="60"/>
      <c r="H4" s="42"/>
      <c r="I4" s="42"/>
      <c r="J4" s="60"/>
      <c r="K4" s="46"/>
    </row>
    <row r="5" spans="1:11" ht="15.75" thickBot="1" x14ac:dyDescent="0.25">
      <c r="A5" s="46"/>
      <c r="B5" s="35"/>
      <c r="C5" s="46"/>
      <c r="D5" s="46"/>
      <c r="E5" s="46"/>
      <c r="F5" s="46"/>
      <c r="G5" s="46"/>
      <c r="H5" s="13"/>
      <c r="I5" s="13"/>
      <c r="J5" s="8"/>
      <c r="K5" s="46"/>
    </row>
    <row r="6" spans="1:11" ht="75" thickTop="1" thickBot="1" x14ac:dyDescent="0.25">
      <c r="A6" s="47" t="s">
        <v>2</v>
      </c>
      <c r="B6" s="15" t="s">
        <v>3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5" t="s">
        <v>10</v>
      </c>
      <c r="I6" s="15" t="s">
        <v>22</v>
      </c>
      <c r="J6" s="10" t="s">
        <v>9</v>
      </c>
      <c r="K6" s="33"/>
    </row>
    <row r="7" spans="1:11" ht="16.5" thickTop="1" x14ac:dyDescent="0.2">
      <c r="A7" s="55" t="str">
        <f>Responses!A5</f>
        <v>BE&amp;K Building Group</v>
      </c>
      <c r="B7" s="16">
        <v>24.5</v>
      </c>
      <c r="C7" s="11">
        <v>16</v>
      </c>
      <c r="D7" s="11">
        <v>8</v>
      </c>
      <c r="E7" s="11">
        <v>8</v>
      </c>
      <c r="F7" s="22">
        <v>4</v>
      </c>
      <c r="G7" s="22">
        <v>4</v>
      </c>
      <c r="H7" s="56">
        <v>3.5</v>
      </c>
      <c r="I7" s="43"/>
      <c r="J7" s="5">
        <f>SUM(A7:H7)</f>
        <v>68</v>
      </c>
      <c r="K7" s="20">
        <v>1</v>
      </c>
    </row>
    <row r="8" spans="1:11" ht="15.75" x14ac:dyDescent="0.25">
      <c r="A8" s="55" t="str">
        <f>Responses!A6</f>
        <v>DPR Construction</v>
      </c>
      <c r="B8" s="16">
        <v>24.5</v>
      </c>
      <c r="C8" s="11">
        <v>16</v>
      </c>
      <c r="D8" s="11">
        <v>8</v>
      </c>
      <c r="E8" s="11">
        <v>8</v>
      </c>
      <c r="F8" s="22">
        <v>3</v>
      </c>
      <c r="G8" s="22">
        <v>4</v>
      </c>
      <c r="H8" s="56">
        <v>3</v>
      </c>
      <c r="I8" s="43"/>
      <c r="J8" s="5">
        <f>SUM(B8:H8)</f>
        <v>66.5</v>
      </c>
      <c r="K8" s="19">
        <v>2</v>
      </c>
    </row>
    <row r="9" spans="1:11" ht="15.75" x14ac:dyDescent="0.25">
      <c r="A9" s="55" t="str">
        <f>Responses!A7</f>
        <v>Manhattan Construction Co.</v>
      </c>
      <c r="B9" s="16">
        <v>28</v>
      </c>
      <c r="C9" s="11">
        <v>18</v>
      </c>
      <c r="D9" s="11">
        <v>8</v>
      </c>
      <c r="E9" s="11">
        <v>7</v>
      </c>
      <c r="F9" s="22">
        <v>4</v>
      </c>
      <c r="G9" s="22">
        <v>4</v>
      </c>
      <c r="H9" s="56">
        <v>3.5</v>
      </c>
      <c r="I9" s="43"/>
      <c r="J9" s="5">
        <f>SUM(B9:H9)</f>
        <v>72.5</v>
      </c>
      <c r="K9" s="21">
        <v>3</v>
      </c>
    </row>
    <row r="10" spans="1:11" ht="15.75" x14ac:dyDescent="0.25">
      <c r="A10" s="55" t="str">
        <f>Responses!A8</f>
        <v>Morganti Texas, Inc.</v>
      </c>
      <c r="B10" s="16">
        <v>17.5</v>
      </c>
      <c r="C10" s="11">
        <v>12</v>
      </c>
      <c r="D10" s="11">
        <v>7</v>
      </c>
      <c r="E10" s="11">
        <v>8</v>
      </c>
      <c r="F10" s="22">
        <v>3</v>
      </c>
      <c r="G10" s="22">
        <v>3</v>
      </c>
      <c r="H10" s="56">
        <v>3.5</v>
      </c>
      <c r="I10" s="43"/>
      <c r="J10" s="5">
        <f>SUM(B10:H10)</f>
        <v>54</v>
      </c>
      <c r="K10" s="19">
        <v>4</v>
      </c>
    </row>
    <row r="11" spans="1:11" ht="15.75" x14ac:dyDescent="0.25">
      <c r="A11" s="55" t="str">
        <f>Responses!A9</f>
        <v>Turner Construction Co.</v>
      </c>
      <c r="B11" s="16">
        <v>31.5</v>
      </c>
      <c r="C11" s="11">
        <v>18</v>
      </c>
      <c r="D11" s="11">
        <v>8</v>
      </c>
      <c r="E11" s="11">
        <v>8</v>
      </c>
      <c r="F11" s="22">
        <v>4</v>
      </c>
      <c r="G11" s="22">
        <v>4</v>
      </c>
      <c r="H11" s="56">
        <v>3.5</v>
      </c>
      <c r="I11" s="43"/>
      <c r="J11" s="5">
        <f>SUM(B11:H11)</f>
        <v>77</v>
      </c>
      <c r="K11" s="21">
        <v>6</v>
      </c>
    </row>
  </sheetData>
  <mergeCells count="1"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0"/>
  <sheetViews>
    <sheetView workbookViewId="0">
      <selection activeCell="A10" sqref="A10:XFD11"/>
    </sheetView>
  </sheetViews>
  <sheetFormatPr defaultRowHeight="12.75" x14ac:dyDescent="0.2"/>
  <cols>
    <col min="1" max="1" width="49.5703125" customWidth="1"/>
  </cols>
  <sheetData>
    <row r="1" spans="1:12" ht="15.75" x14ac:dyDescent="0.25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45"/>
      <c r="L1" s="45"/>
    </row>
    <row r="2" spans="1:12" x14ac:dyDescent="0.2">
      <c r="A2" s="96" t="str">
        <f>Responses!A2</f>
        <v>RFQ730-19072 CMAR UH Hilton College Renovation and Expansion</v>
      </c>
      <c r="B2" s="97"/>
      <c r="C2" s="97"/>
      <c r="D2" s="97"/>
      <c r="E2" s="97"/>
      <c r="F2" s="97"/>
      <c r="G2" s="97"/>
      <c r="H2" s="97"/>
      <c r="I2" s="97"/>
      <c r="J2" s="97"/>
      <c r="K2" s="45"/>
      <c r="L2" s="45"/>
    </row>
    <row r="3" spans="1:12" ht="15.75" thickBot="1" x14ac:dyDescent="0.25">
      <c r="A3" s="46"/>
      <c r="B3" s="46"/>
      <c r="C3" s="46"/>
      <c r="D3" s="46"/>
      <c r="E3" s="46"/>
      <c r="F3" s="46"/>
      <c r="G3" s="46"/>
      <c r="H3" s="46"/>
      <c r="I3" s="46"/>
      <c r="J3" s="49"/>
      <c r="K3" s="45"/>
      <c r="L3" s="45"/>
    </row>
    <row r="4" spans="1:12" ht="75" thickTop="1" thickBot="1" x14ac:dyDescent="0.25">
      <c r="A4" s="47" t="s">
        <v>2</v>
      </c>
      <c r="B4" s="48" t="s">
        <v>3</v>
      </c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  <c r="H4" s="48" t="s">
        <v>10</v>
      </c>
      <c r="I4" s="50" t="s">
        <v>9</v>
      </c>
      <c r="J4" s="51"/>
      <c r="K4" s="45"/>
      <c r="L4" s="45"/>
    </row>
    <row r="5" spans="1:12" ht="16.5" thickTop="1" x14ac:dyDescent="0.2">
      <c r="A5" s="55" t="str">
        <f>Responses!A5</f>
        <v>BE&amp;K Building Group</v>
      </c>
      <c r="B5" s="44">
        <v>0</v>
      </c>
      <c r="C5" s="44">
        <v>0</v>
      </c>
      <c r="D5" s="44">
        <v>0</v>
      </c>
      <c r="E5" s="44">
        <v>0</v>
      </c>
      <c r="F5" s="44">
        <v>0</v>
      </c>
      <c r="G5" s="43">
        <v>0</v>
      </c>
      <c r="H5" s="56"/>
      <c r="I5" s="57">
        <v>10</v>
      </c>
      <c r="J5" s="58">
        <v>1</v>
      </c>
      <c r="K5" s="45"/>
      <c r="L5" s="45"/>
    </row>
    <row r="6" spans="1:12" ht="15.75" x14ac:dyDescent="0.2">
      <c r="A6" s="55" t="str">
        <f>Responses!A6</f>
        <v>DPR Construction</v>
      </c>
      <c r="B6" s="44">
        <v>0</v>
      </c>
      <c r="C6" s="44">
        <v>0</v>
      </c>
      <c r="D6" s="44">
        <v>0</v>
      </c>
      <c r="E6" s="44">
        <v>0</v>
      </c>
      <c r="F6" s="44">
        <v>0</v>
      </c>
      <c r="G6" s="43">
        <v>0</v>
      </c>
      <c r="H6" s="52"/>
      <c r="I6" s="53">
        <v>10</v>
      </c>
      <c r="J6" s="54">
        <v>2</v>
      </c>
      <c r="K6" s="45"/>
      <c r="L6" s="45"/>
    </row>
    <row r="7" spans="1:12" ht="15.75" x14ac:dyDescent="0.2">
      <c r="A7" s="55" t="str">
        <f>Responses!A7</f>
        <v>Manhattan Construction Co.</v>
      </c>
      <c r="B7" s="44">
        <v>0</v>
      </c>
      <c r="C7" s="44">
        <v>0</v>
      </c>
      <c r="D7" s="44">
        <v>0</v>
      </c>
      <c r="E7" s="44">
        <v>0</v>
      </c>
      <c r="F7" s="44">
        <v>0</v>
      </c>
      <c r="G7" s="43">
        <v>0</v>
      </c>
      <c r="H7" s="56"/>
      <c r="I7" s="57">
        <v>10</v>
      </c>
      <c r="J7" s="58">
        <v>3</v>
      </c>
      <c r="K7" s="45"/>
      <c r="L7" s="45"/>
    </row>
    <row r="8" spans="1:12" ht="15.75" x14ac:dyDescent="0.2">
      <c r="A8" s="55" t="str">
        <f>Responses!A8</f>
        <v>Morganti Texas, Inc.</v>
      </c>
      <c r="B8" s="44">
        <v>0</v>
      </c>
      <c r="C8" s="44">
        <v>0</v>
      </c>
      <c r="D8" s="44">
        <v>0</v>
      </c>
      <c r="E8" s="44">
        <v>0</v>
      </c>
      <c r="F8" s="44">
        <v>0</v>
      </c>
      <c r="G8" s="43">
        <v>0</v>
      </c>
      <c r="H8" s="52"/>
      <c r="I8" s="53">
        <v>10</v>
      </c>
      <c r="J8" s="54">
        <v>4</v>
      </c>
      <c r="K8" s="45"/>
      <c r="L8" s="45"/>
    </row>
    <row r="9" spans="1:12" ht="15.75" x14ac:dyDescent="0.2">
      <c r="A9" s="55" t="str">
        <f>Responses!A9</f>
        <v>Turner Construction Co.</v>
      </c>
      <c r="B9" s="44">
        <v>0</v>
      </c>
      <c r="C9" s="44">
        <v>0</v>
      </c>
      <c r="D9" s="44">
        <v>0</v>
      </c>
      <c r="E9" s="44">
        <v>0</v>
      </c>
      <c r="F9" s="44">
        <v>0</v>
      </c>
      <c r="G9" s="43">
        <v>0</v>
      </c>
      <c r="H9" s="56"/>
      <c r="I9" s="57">
        <v>10</v>
      </c>
      <c r="J9" s="58">
        <v>5</v>
      </c>
      <c r="K9" s="45"/>
      <c r="L9" s="45"/>
    </row>
    <row r="10" spans="1:12" x14ac:dyDescent="0.2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</row>
  </sheetData>
  <mergeCells count="2">
    <mergeCell ref="A2:J2"/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Responses</vt:lpstr>
      <vt:lpstr>1</vt:lpstr>
      <vt:lpstr>2</vt:lpstr>
      <vt:lpstr>3</vt:lpstr>
      <vt:lpstr>4</vt:lpstr>
      <vt:lpstr>5</vt:lpstr>
      <vt:lpstr>6</vt:lpstr>
      <vt:lpstr>7</vt:lpstr>
      <vt:lpstr>HUB DEPARTMENT</vt:lpstr>
      <vt:lpstr>Summary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Bonilla, Hector M</cp:lastModifiedBy>
  <cp:lastPrinted>2010-03-29T18:59:53Z</cp:lastPrinted>
  <dcterms:created xsi:type="dcterms:W3CDTF">2010-03-29T14:58:07Z</dcterms:created>
  <dcterms:modified xsi:type="dcterms:W3CDTF">2019-06-21T21:47:56Z</dcterms:modified>
</cp:coreProperties>
</file>