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URCHASING\Contracts Reporting Department\FY2019\02_Open Record Evaluations\3.15.19\"/>
    </mc:Choice>
  </mc:AlternateContent>
  <bookViews>
    <workbookView xWindow="600" yWindow="300" windowWidth="12975" windowHeight="11625" tabRatio="814" firstSheet="3" activeTab="7"/>
  </bookViews>
  <sheets>
    <sheet name="Responses" sheetId="19" r:id="rId1"/>
    <sheet name="Evaluator 1" sheetId="20" r:id="rId2"/>
    <sheet name="Evaluator 2" sheetId="21" r:id="rId3"/>
    <sheet name="Evaluator 3" sheetId="22" r:id="rId4"/>
    <sheet name="Evaluator 4" sheetId="23" r:id="rId5"/>
    <sheet name="Evaluator 5" sheetId="24" r:id="rId6"/>
    <sheet name="HUB DEPARTMENT.1" sheetId="32" r:id="rId7"/>
    <sheet name="Summary" sheetId="33" r:id="rId8"/>
  </sheet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</definedNames>
  <calcPr calcId="152511"/>
</workbook>
</file>

<file path=xl/calcChain.xml><?xml version="1.0" encoding="utf-8"?>
<calcChain xmlns="http://schemas.openxmlformats.org/spreadsheetml/2006/main">
  <c r="H6" i="33" l="1"/>
  <c r="H7" i="33"/>
  <c r="H5" i="33"/>
  <c r="F6" i="33"/>
  <c r="F7" i="33"/>
  <c r="F5" i="33"/>
  <c r="E6" i="33"/>
  <c r="E7" i="33"/>
  <c r="E5" i="33"/>
  <c r="D6" i="33"/>
  <c r="D7" i="33"/>
  <c r="D5" i="33"/>
  <c r="C6" i="33"/>
  <c r="C7" i="33"/>
  <c r="C5" i="33"/>
  <c r="B6" i="33"/>
  <c r="B7" i="33"/>
  <c r="B5" i="33"/>
  <c r="A7" i="33"/>
  <c r="A14" i="33" s="1"/>
  <c r="A6" i="33"/>
  <c r="A13" i="33" s="1"/>
  <c r="A5" i="33"/>
  <c r="A12" i="33" s="1"/>
  <c r="A2" i="33"/>
  <c r="A5" i="32"/>
  <c r="A6" i="32"/>
  <c r="A4" i="32"/>
  <c r="E6" i="32"/>
  <c r="E5" i="32"/>
  <c r="E4" i="32"/>
  <c r="D14" i="33" l="1"/>
  <c r="F13" i="33"/>
  <c r="G7" i="33"/>
  <c r="I7" i="33" s="1"/>
  <c r="E13" i="33"/>
  <c r="B14" i="33"/>
  <c r="C14" i="33"/>
  <c r="G6" i="33"/>
  <c r="I6" i="33" s="1"/>
  <c r="D13" i="33"/>
  <c r="B12" i="33"/>
  <c r="B13" i="33"/>
  <c r="C12" i="33"/>
  <c r="C13" i="33"/>
  <c r="E12" i="33"/>
  <c r="F12" i="33"/>
  <c r="G5" i="33"/>
  <c r="I5" i="33" s="1"/>
  <c r="F14" i="33"/>
  <c r="D12" i="33"/>
  <c r="E14" i="33"/>
  <c r="J6" i="33" l="1"/>
  <c r="J5" i="33"/>
  <c r="G14" i="33"/>
  <c r="G13" i="33"/>
  <c r="J7" i="33"/>
  <c r="G12" i="33"/>
  <c r="H12" i="33" l="1"/>
  <c r="H13" i="33"/>
  <c r="H14" i="33"/>
  <c r="C6" i="24" l="1"/>
  <c r="D6" i="24"/>
  <c r="E6" i="24"/>
  <c r="F6" i="24"/>
  <c r="C4" i="23"/>
  <c r="D4" i="23"/>
  <c r="E4" i="23"/>
  <c r="F4" i="23"/>
  <c r="C4" i="22"/>
  <c r="D4" i="22"/>
  <c r="E4" i="22"/>
  <c r="F4" i="22"/>
  <c r="C4" i="21"/>
  <c r="D4" i="21"/>
  <c r="E4" i="21"/>
  <c r="F4" i="21"/>
  <c r="B6" i="24"/>
  <c r="B4" i="23"/>
  <c r="B4" i="22"/>
  <c r="B4" i="21"/>
  <c r="G5" i="20" l="1"/>
  <c r="G6" i="20"/>
  <c r="G7" i="20"/>
  <c r="G6" i="21"/>
  <c r="G7" i="21"/>
  <c r="G5" i="21"/>
  <c r="G5" i="22"/>
  <c r="G6" i="22"/>
  <c r="G7" i="22"/>
  <c r="G6" i="23"/>
  <c r="G7" i="23"/>
  <c r="G5" i="23"/>
  <c r="G8" i="24"/>
  <c r="G9" i="24"/>
  <c r="G7" i="24"/>
  <c r="A5" i="20" l="1"/>
  <c r="A6" i="20"/>
  <c r="A7" i="20"/>
  <c r="A6" i="21" l="1"/>
  <c r="A7" i="21"/>
  <c r="A6" i="22"/>
  <c r="A7" i="22"/>
  <c r="A6" i="23"/>
  <c r="A7" i="23"/>
  <c r="A8" i="24"/>
  <c r="A9" i="24"/>
  <c r="A7" i="24"/>
  <c r="A5" i="23"/>
  <c r="A5" i="22"/>
  <c r="A5" i="21"/>
  <c r="A4" i="24"/>
  <c r="A2" i="23"/>
  <c r="A2" i="22"/>
  <c r="A2" i="21"/>
  <c r="A2" i="20"/>
</calcChain>
</file>

<file path=xl/sharedStrings.xml><?xml version="1.0" encoding="utf-8"?>
<sst xmlns="http://schemas.openxmlformats.org/spreadsheetml/2006/main" count="50" uniqueCount="30">
  <si>
    <t xml:space="preserve">RESPONDENT SUMMARY </t>
  </si>
  <si>
    <t>Company/Vendor Name</t>
  </si>
  <si>
    <t>Company/Vendor Name:</t>
  </si>
  <si>
    <t>Total</t>
  </si>
  <si>
    <t>Criterion #7</t>
  </si>
  <si>
    <t>Prepared by: Tim Henry 10/25/18</t>
  </si>
  <si>
    <t>Checked by:  Jack Tenner 10/25/18</t>
  </si>
  <si>
    <t>Page+SLAM</t>
  </si>
  <si>
    <t>Perkins+Will</t>
  </si>
  <si>
    <t>SmithGroup+HarrisonKornberg</t>
  </si>
  <si>
    <t>Criterion #1,5,9</t>
  </si>
  <si>
    <t>Criterion #2-4</t>
  </si>
  <si>
    <t>Criterion #6,8</t>
  </si>
  <si>
    <t>Criterion #10</t>
  </si>
  <si>
    <t>HUB</t>
  </si>
  <si>
    <t>Criteria 7</t>
  </si>
  <si>
    <t xml:space="preserve">Weight </t>
  </si>
  <si>
    <t>Evaluator 1</t>
  </si>
  <si>
    <t>Evaluator 2</t>
  </si>
  <si>
    <t>Evaluator 3</t>
  </si>
  <si>
    <t>Evaluator 4</t>
  </si>
  <si>
    <t>Evaluator 5</t>
  </si>
  <si>
    <t>Average of committee rank per vendor</t>
  </si>
  <si>
    <t>Rank of Average</t>
  </si>
  <si>
    <t>Scoring Summary</t>
  </si>
  <si>
    <t>Avg Total Score</t>
  </si>
  <si>
    <t xml:space="preserve">HUB </t>
  </si>
  <si>
    <t>Total (Avg + HUB)</t>
  </si>
  <si>
    <t>Rank</t>
  </si>
  <si>
    <t>RFQ730-19044 (Shortlist) A&amp;E New UH College of Medicine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</si>
</sst>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sz val="12"/>
      <color rgb="FF00B0F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rgb="FFFF0000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FF0000"/>
      </left>
      <right style="thin">
        <color rgb="FFFF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0">
    <xf numFmtId="0" fontId="0" fillId="0" borderId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0" fontId="10" fillId="5" borderId="0" applyNumberFormat="0" applyBorder="0" applyAlignment="0" applyProtection="0"/>
    <xf numFmtId="0" fontId="11" fillId="22" borderId="6" applyNumberFormat="0" applyAlignment="0" applyProtection="0"/>
    <xf numFmtId="0" fontId="12" fillId="23" borderId="7" applyNumberFormat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7" fillId="0" borderId="0" applyNumberFormat="0" applyFill="0" applyBorder="0" applyAlignment="0" applyProtection="0"/>
    <xf numFmtId="0" fontId="18" fillId="9" borderId="6" applyNumberFormat="0" applyAlignment="0" applyProtection="0"/>
    <xf numFmtId="0" fontId="19" fillId="0" borderId="11" applyNumberFormat="0" applyFill="0" applyAlignment="0" applyProtection="0"/>
    <xf numFmtId="0" fontId="20" fillId="24" borderId="0" applyNumberFormat="0" applyBorder="0" applyAlignment="0" applyProtection="0"/>
    <xf numFmtId="0" fontId="7" fillId="25" borderId="12" applyNumberFormat="0" applyFont="0" applyAlignment="0" applyProtection="0"/>
    <xf numFmtId="0" fontId="21" fillId="22" borderId="13" applyNumberFormat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0" borderId="0" applyNumberFormat="0" applyFill="0" applyBorder="0" applyAlignment="0" applyProtection="0"/>
    <xf numFmtId="0" fontId="7" fillId="25" borderId="12" applyNumberFormat="0" applyFont="0" applyAlignment="0" applyProtection="0"/>
    <xf numFmtId="44" fontId="7" fillId="0" borderId="0" applyFont="0" applyFill="0" applyBorder="0" applyAlignment="0" applyProtection="0"/>
    <xf numFmtId="0" fontId="6" fillId="25" borderId="12" applyNumberFormat="0" applyFont="0" applyAlignment="0" applyProtection="0"/>
    <xf numFmtId="0" fontId="7" fillId="0" borderId="0"/>
    <xf numFmtId="0" fontId="6" fillId="25" borderId="12" applyNumberFormat="0" applyFont="0" applyAlignment="0" applyProtection="0"/>
    <xf numFmtId="0" fontId="6" fillId="25" borderId="12" applyNumberFormat="0" applyFont="0" applyAlignment="0" applyProtection="0"/>
    <xf numFmtId="0" fontId="6" fillId="0" borderId="0"/>
    <xf numFmtId="0" fontId="1" fillId="0" borderId="0"/>
  </cellStyleXfs>
  <cellXfs count="87">
    <xf numFmtId="0" fontId="0" fillId="0" borderId="0" xfId="0"/>
    <xf numFmtId="0" fontId="3" fillId="0" borderId="0" xfId="0" applyFont="1"/>
    <xf numFmtId="0" fontId="4" fillId="2" borderId="3" xfId="0" applyFont="1" applyFill="1" applyBorder="1" applyAlignment="1">
      <alignment horizontal="center" vertical="center"/>
    </xf>
    <xf numFmtId="0" fontId="3" fillId="0" borderId="0" xfId="0" applyFont="1" applyFill="1"/>
    <xf numFmtId="0" fontId="5" fillId="0" borderId="0" xfId="0" applyFont="1" applyAlignment="1">
      <alignment horizontal="center"/>
    </xf>
    <xf numFmtId="2" fontId="3" fillId="0" borderId="5" xfId="0" applyNumberFormat="1" applyFont="1" applyBorder="1"/>
    <xf numFmtId="0" fontId="0" fillId="0" borderId="0" xfId="0"/>
    <xf numFmtId="0" fontId="0" fillId="0" borderId="0" xfId="0"/>
    <xf numFmtId="0" fontId="3" fillId="0" borderId="15" xfId="0" applyFont="1" applyBorder="1"/>
    <xf numFmtId="0" fontId="3" fillId="0" borderId="0" xfId="0" applyFont="1" applyBorder="1"/>
    <xf numFmtId="0" fontId="4" fillId="0" borderId="18" xfId="0" applyFont="1" applyBorder="1" applyAlignment="1">
      <alignment horizontal="center" vertical="center" wrapText="1"/>
    </xf>
    <xf numFmtId="0" fontId="3" fillId="0" borderId="4" xfId="0" applyFont="1" applyBorder="1"/>
    <xf numFmtId="0" fontId="27" fillId="0" borderId="0" xfId="0" applyFont="1" applyFill="1"/>
    <xf numFmtId="0" fontId="26" fillId="0" borderId="0" xfId="0" applyFont="1"/>
    <xf numFmtId="0" fontId="29" fillId="0" borderId="0" xfId="0" applyFont="1"/>
    <xf numFmtId="0" fontId="30" fillId="0" borderId="17" xfId="0" applyFont="1" applyBorder="1" applyAlignment="1">
      <alignment horizontal="center" vertical="center" textRotation="90"/>
    </xf>
    <xf numFmtId="2" fontId="31" fillId="0" borderId="4" xfId="0" applyNumberFormat="1" applyFont="1" applyBorder="1"/>
    <xf numFmtId="0" fontId="28" fillId="0" borderId="0" xfId="0" applyFont="1" applyAlignment="1">
      <alignment horizontal="center"/>
    </xf>
    <xf numFmtId="0" fontId="28" fillId="26" borderId="0" xfId="0" applyFont="1" applyFill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4" fillId="27" borderId="0" xfId="0" applyFont="1" applyFill="1" applyAlignment="1">
      <alignment horizontal="center" vertical="center"/>
    </xf>
    <xf numFmtId="0" fontId="4" fillId="27" borderId="20" xfId="0" applyFont="1" applyFill="1" applyBorder="1" applyAlignment="1">
      <alignment horizontal="center"/>
    </xf>
    <xf numFmtId="0" fontId="3" fillId="0" borderId="21" xfId="0" applyFont="1" applyBorder="1"/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29" fillId="0" borderId="0" xfId="0" applyFont="1"/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29" fillId="0" borderId="0" xfId="0" applyFont="1"/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3" fillId="0" borderId="4" xfId="0" applyFont="1" applyFill="1" applyBorder="1"/>
    <xf numFmtId="0" fontId="3" fillId="0" borderId="2" xfId="0" applyFont="1" applyFill="1" applyBorder="1" applyAlignment="1">
      <alignment horizontal="center"/>
    </xf>
    <xf numFmtId="0" fontId="0" fillId="28" borderId="0" xfId="0" applyFill="1"/>
    <xf numFmtId="0" fontId="0" fillId="0" borderId="0" xfId="0"/>
    <xf numFmtId="0" fontId="0" fillId="0" borderId="0" xfId="0" applyFill="1"/>
    <xf numFmtId="0" fontId="33" fillId="0" borderId="17" xfId="0" applyFont="1" applyBorder="1" applyAlignment="1">
      <alignment horizontal="center" vertical="center" textRotation="90"/>
    </xf>
    <xf numFmtId="0" fontId="33" fillId="0" borderId="0" xfId="0" applyFont="1" applyAlignment="1">
      <alignment horizontal="center"/>
    </xf>
    <xf numFmtId="0" fontId="33" fillId="3" borderId="0" xfId="0" applyFont="1" applyFill="1" applyAlignment="1">
      <alignment horizontal="center" vertical="center" wrapText="1"/>
    </xf>
    <xf numFmtId="0" fontId="25" fillId="0" borderId="21" xfId="0" applyFont="1" applyBorder="1"/>
    <xf numFmtId="0" fontId="3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/>
    <xf numFmtId="0" fontId="4" fillId="0" borderId="0" xfId="48" applyFont="1" applyBorder="1" applyAlignment="1"/>
    <xf numFmtId="0" fontId="6" fillId="0" borderId="0" xfId="48" applyFont="1" applyBorder="1"/>
    <xf numFmtId="0" fontId="6" fillId="0" borderId="0" xfId="48" applyFont="1"/>
    <xf numFmtId="0" fontId="35" fillId="0" borderId="22" xfId="48" applyFont="1" applyBorder="1" applyAlignment="1">
      <alignment horizontal="center"/>
    </xf>
    <xf numFmtId="0" fontId="28" fillId="30" borderId="24" xfId="49" applyFont="1" applyFill="1" applyBorder="1" applyAlignment="1">
      <alignment horizontal="right"/>
    </xf>
    <xf numFmtId="0" fontId="35" fillId="0" borderId="23" xfId="49" applyFont="1" applyFill="1" applyBorder="1" applyAlignment="1">
      <alignment horizontal="right"/>
    </xf>
    <xf numFmtId="0" fontId="26" fillId="0" borderId="0" xfId="48" applyFont="1" applyFill="1" applyBorder="1"/>
    <xf numFmtId="0" fontId="6" fillId="0" borderId="0" xfId="48" applyFont="1" applyAlignment="1">
      <alignment horizontal="right"/>
    </xf>
    <xf numFmtId="0" fontId="6" fillId="0" borderId="4" xfId="0" applyFont="1" applyBorder="1" applyAlignment="1">
      <alignment horizontal="right"/>
    </xf>
    <xf numFmtId="0" fontId="6" fillId="28" borderId="0" xfId="0" applyFont="1" applyFill="1"/>
    <xf numFmtId="4" fontId="6" fillId="28" borderId="4" xfId="0" applyNumberFormat="1" applyFont="1" applyFill="1" applyBorder="1" applyAlignment="1">
      <alignment horizontal="right"/>
    </xf>
    <xf numFmtId="4" fontId="3" fillId="28" borderId="4" xfId="0" applyNumberFormat="1" applyFont="1" applyFill="1" applyBorder="1"/>
    <xf numFmtId="0" fontId="6" fillId="28" borderId="4" xfId="0" applyFont="1" applyFill="1" applyBorder="1"/>
    <xf numFmtId="0" fontId="6" fillId="31" borderId="0" xfId="0" applyFont="1" applyFill="1"/>
    <xf numFmtId="4" fontId="6" fillId="0" borderId="4" xfId="0" applyNumberFormat="1" applyFont="1" applyFill="1" applyBorder="1" applyAlignment="1">
      <alignment horizontal="right"/>
    </xf>
    <xf numFmtId="4" fontId="6" fillId="31" borderId="4" xfId="0" applyNumberFormat="1" applyFont="1" applyFill="1" applyBorder="1" applyAlignment="1">
      <alignment horizontal="right"/>
    </xf>
    <xf numFmtId="4" fontId="3" fillId="31" borderId="4" xfId="0" applyNumberFormat="1" applyFont="1" applyFill="1" applyBorder="1"/>
    <xf numFmtId="0" fontId="6" fillId="31" borderId="4" xfId="0" applyFont="1" applyFill="1" applyBorder="1"/>
    <xf numFmtId="0" fontId="3" fillId="31" borderId="0" xfId="0" applyFont="1" applyFill="1"/>
    <xf numFmtId="0" fontId="34" fillId="31" borderId="25" xfId="0" applyFont="1" applyFill="1" applyBorder="1" applyAlignment="1">
      <alignment horizontal="right" textRotation="90" wrapText="1"/>
    </xf>
    <xf numFmtId="0" fontId="34" fillId="31" borderId="1" xfId="0" applyFont="1" applyFill="1" applyBorder="1" applyAlignment="1">
      <alignment horizontal="right" textRotation="90" wrapText="1"/>
    </xf>
    <xf numFmtId="0" fontId="3" fillId="31" borderId="4" xfId="0" applyFont="1" applyFill="1" applyBorder="1"/>
    <xf numFmtId="0" fontId="3" fillId="31" borderId="0" xfId="0" applyFont="1" applyFill="1" applyBorder="1"/>
    <xf numFmtId="0" fontId="4" fillId="31" borderId="0" xfId="0" applyFont="1" applyFill="1" applyBorder="1" applyAlignment="1">
      <alignment horizontal="left" vertical="center"/>
    </xf>
    <xf numFmtId="0" fontId="34" fillId="31" borderId="26" xfId="0" applyFont="1" applyFill="1" applyBorder="1" applyAlignment="1">
      <alignment horizontal="right" textRotation="90" wrapText="1"/>
    </xf>
    <xf numFmtId="0" fontId="34" fillId="31" borderId="27" xfId="0" applyFont="1" applyFill="1" applyBorder="1" applyAlignment="1">
      <alignment horizontal="right" textRotation="90" wrapText="1"/>
    </xf>
    <xf numFmtId="0" fontId="34" fillId="31" borderId="28" xfId="0" applyFont="1" applyFill="1" applyBorder="1" applyAlignment="1">
      <alignment horizontal="right" textRotation="90" wrapText="1"/>
    </xf>
    <xf numFmtId="0" fontId="4" fillId="31" borderId="0" xfId="0" applyFont="1" applyFill="1" applyAlignment="1">
      <alignment horizontal="center" vertical="center"/>
    </xf>
    <xf numFmtId="0" fontId="6" fillId="0" borderId="0" xfId="0" applyFont="1" applyFill="1"/>
    <xf numFmtId="4" fontId="3" fillId="0" borderId="4" xfId="0" applyNumberFormat="1" applyFont="1" applyFill="1" applyBorder="1"/>
    <xf numFmtId="0" fontId="6" fillId="0" borderId="4" xfId="0" applyFont="1" applyFill="1" applyBorder="1"/>
    <xf numFmtId="0" fontId="3" fillId="28" borderId="19" xfId="0" applyFont="1" applyFill="1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2" fillId="0" borderId="23" xfId="49" applyFont="1" applyBorder="1" applyAlignment="1">
      <alignment horizontal="center"/>
    </xf>
    <xf numFmtId="0" fontId="28" fillId="0" borderId="0" xfId="48" applyFont="1" applyAlignment="1">
      <alignment horizontal="left"/>
    </xf>
    <xf numFmtId="0" fontId="4" fillId="29" borderId="0" xfId="0" applyFont="1" applyFill="1" applyBorder="1" applyAlignment="1">
      <alignment horizontal="left"/>
    </xf>
    <xf numFmtId="0" fontId="34" fillId="0" borderId="0" xfId="0" applyFont="1" applyFill="1" applyBorder="1" applyAlignment="1">
      <alignment horizontal="left"/>
    </xf>
  </cellXfs>
  <cellStyles count="50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urrency 2" xfId="43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45"/>
    <cellStyle name="Normal 4" xfId="49"/>
    <cellStyle name="Normal 5" xfId="48"/>
    <cellStyle name="Note 2" xfId="42"/>
    <cellStyle name="Note 2 2" xfId="47"/>
    <cellStyle name="Note 2 3" xfId="46"/>
    <cellStyle name="Note 3" xfId="37"/>
    <cellStyle name="Note 4" xfId="44"/>
    <cellStyle name="Output 2" xfId="38"/>
    <cellStyle name="Title 2" xfId="39"/>
    <cellStyle name="Total 2" xfId="40"/>
    <cellStyle name="Warning Text 2" xfId="41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7"/>
  <sheetViews>
    <sheetView workbookViewId="0">
      <selection activeCell="A20" sqref="A20"/>
    </sheetView>
  </sheetViews>
  <sheetFormatPr defaultRowHeight="12.75" x14ac:dyDescent="0.2"/>
  <cols>
    <col min="1" max="1" width="97" customWidth="1"/>
    <col min="2" max="2" width="15" customWidth="1"/>
  </cols>
  <sheetData>
    <row r="2" spans="1:5" ht="15.75" x14ac:dyDescent="0.25">
      <c r="A2" s="4" t="s">
        <v>29</v>
      </c>
    </row>
    <row r="3" spans="1:5" ht="13.5" thickBot="1" x14ac:dyDescent="0.25"/>
    <row r="4" spans="1:5" ht="26.25" customHeight="1" thickTop="1" x14ac:dyDescent="0.2">
      <c r="A4" s="2" t="s">
        <v>1</v>
      </c>
    </row>
    <row r="5" spans="1:5" s="1" customFormat="1" ht="15" x14ac:dyDescent="0.2">
      <c r="A5" s="38" t="s">
        <v>7</v>
      </c>
      <c r="B5" s="18">
        <v>1</v>
      </c>
      <c r="C5" s="12"/>
      <c r="D5" s="3"/>
      <c r="E5" s="3"/>
    </row>
    <row r="6" spans="1:5" ht="15" x14ac:dyDescent="0.2">
      <c r="A6" s="38" t="s">
        <v>8</v>
      </c>
      <c r="B6" s="17">
        <v>2</v>
      </c>
    </row>
    <row r="7" spans="1:5" ht="15" x14ac:dyDescent="0.2">
      <c r="A7" s="38" t="s">
        <v>9</v>
      </c>
      <c r="B7" s="18">
        <v>3</v>
      </c>
    </row>
  </sheetData>
  <phoneticPr fontId="2" type="noConversion"/>
  <pageMargins left="0.5" right="0.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B20" sqref="B20"/>
    </sheetView>
  </sheetViews>
  <sheetFormatPr defaultRowHeight="12.75" x14ac:dyDescent="0.2"/>
  <cols>
    <col min="1" max="1" width="53.7109375" customWidth="1"/>
    <col min="2" max="2" width="8" style="14" customWidth="1"/>
    <col min="3" max="3" width="9.140625" customWidth="1"/>
    <col min="4" max="4" width="8.7109375" customWidth="1"/>
    <col min="5" max="5" width="8.28515625" style="7" customWidth="1"/>
    <col min="6" max="6" width="7.28515625" style="23" customWidth="1"/>
    <col min="7" max="7" width="12.42578125" customWidth="1"/>
  </cols>
  <sheetData>
    <row r="1" spans="1:8" ht="15.75" x14ac:dyDescent="0.25">
      <c r="A1" s="28" t="s">
        <v>0</v>
      </c>
      <c r="B1" s="28"/>
      <c r="C1" s="28"/>
      <c r="D1" s="28"/>
      <c r="E1" s="28"/>
      <c r="F1" s="28"/>
      <c r="G1" s="28"/>
      <c r="H1" s="23"/>
    </row>
    <row r="2" spans="1:8" ht="12.75" customHeight="1" x14ac:dyDescent="0.2">
      <c r="A2" s="29" t="str">
        <f>Responses!A2</f>
        <v>RFQ730-19044 (Shortlist) A&amp;E New UH College of Medicine School</v>
      </c>
      <c r="B2" s="29"/>
      <c r="C2" s="29"/>
      <c r="D2" s="29"/>
      <c r="E2" s="29"/>
      <c r="F2" s="29"/>
      <c r="G2" s="29"/>
      <c r="H2" s="23"/>
    </row>
    <row r="3" spans="1:8" ht="15.75" thickBot="1" x14ac:dyDescent="0.25">
      <c r="A3" s="23"/>
      <c r="B3" s="27"/>
      <c r="C3" s="23"/>
      <c r="D3" s="23"/>
      <c r="E3" s="23"/>
      <c r="G3" s="8"/>
      <c r="H3" s="23"/>
    </row>
    <row r="4" spans="1:8" ht="107.25" customHeight="1" thickTop="1" thickBot="1" x14ac:dyDescent="0.25">
      <c r="A4" s="24" t="s">
        <v>2</v>
      </c>
      <c r="B4" s="15" t="s">
        <v>10</v>
      </c>
      <c r="C4" s="15" t="s">
        <v>11</v>
      </c>
      <c r="D4" s="15" t="s">
        <v>12</v>
      </c>
      <c r="E4" s="15" t="s">
        <v>4</v>
      </c>
      <c r="F4" s="15" t="s">
        <v>13</v>
      </c>
      <c r="G4" s="10" t="s">
        <v>3</v>
      </c>
      <c r="H4" s="25"/>
    </row>
    <row r="5" spans="1:8" ht="16.5" thickTop="1" x14ac:dyDescent="0.2">
      <c r="A5" s="26" t="str">
        <f>Responses!A5</f>
        <v>Page+SLAM</v>
      </c>
      <c r="B5" s="37">
        <v>35</v>
      </c>
      <c r="C5" s="37">
        <v>24</v>
      </c>
      <c r="D5" s="37">
        <v>12</v>
      </c>
      <c r="E5" s="37">
        <v>10</v>
      </c>
      <c r="F5" s="37">
        <v>0</v>
      </c>
      <c r="G5" s="5">
        <f>SUM(B5:F5)</f>
        <v>81</v>
      </c>
      <c r="H5" s="20">
        <v>1</v>
      </c>
    </row>
    <row r="6" spans="1:8" ht="15.75" x14ac:dyDescent="0.25">
      <c r="A6" s="33" t="str">
        <f>Responses!A6</f>
        <v>Perkins+Will</v>
      </c>
      <c r="B6" s="37">
        <v>14</v>
      </c>
      <c r="C6" s="37">
        <v>18</v>
      </c>
      <c r="D6" s="37">
        <v>9</v>
      </c>
      <c r="E6" s="37">
        <v>6</v>
      </c>
      <c r="F6" s="37">
        <v>0</v>
      </c>
      <c r="G6" s="5">
        <f>SUM(B6:F6)</f>
        <v>47</v>
      </c>
      <c r="H6" s="19">
        <v>2</v>
      </c>
    </row>
    <row r="7" spans="1:8" ht="15.75" x14ac:dyDescent="0.25">
      <c r="A7" s="33" t="str">
        <f>Responses!A7</f>
        <v>SmithGroup+HarrisonKornberg</v>
      </c>
      <c r="B7" s="37">
        <v>21</v>
      </c>
      <c r="C7" s="37">
        <v>30</v>
      </c>
      <c r="D7" s="37">
        <v>12</v>
      </c>
      <c r="E7" s="37">
        <v>0</v>
      </c>
      <c r="F7" s="37">
        <v>0</v>
      </c>
      <c r="G7" s="5">
        <f>SUM(B7:F7)</f>
        <v>63</v>
      </c>
      <c r="H7" s="21">
        <v>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B5" sqref="B5:F7"/>
    </sheetView>
  </sheetViews>
  <sheetFormatPr defaultRowHeight="12.75" x14ac:dyDescent="0.2"/>
  <cols>
    <col min="1" max="1" width="62" customWidth="1"/>
    <col min="2" max="2" width="8.28515625" style="13" customWidth="1"/>
    <col min="3" max="3" width="9.42578125" customWidth="1"/>
    <col min="4" max="4" width="8.140625" customWidth="1"/>
    <col min="5" max="5" width="6.7109375" bestFit="1" customWidth="1"/>
  </cols>
  <sheetData>
    <row r="1" spans="1:8" ht="15.75" x14ac:dyDescent="0.25">
      <c r="A1" s="35" t="s">
        <v>0</v>
      </c>
      <c r="B1" s="35"/>
      <c r="C1" s="35"/>
      <c r="D1" s="35"/>
      <c r="E1" s="35"/>
      <c r="F1" s="35"/>
      <c r="G1" s="35"/>
      <c r="H1" s="30"/>
    </row>
    <row r="2" spans="1:8" ht="12.75" customHeight="1" x14ac:dyDescent="0.2">
      <c r="A2" s="36" t="str">
        <f>Responses!A2</f>
        <v>RFQ730-19044 (Shortlist) A&amp;E New UH College of Medicine School</v>
      </c>
      <c r="B2" s="36"/>
      <c r="C2" s="36"/>
      <c r="D2" s="36"/>
      <c r="E2" s="36"/>
      <c r="F2" s="36"/>
      <c r="G2" s="36"/>
      <c r="H2" s="30"/>
    </row>
    <row r="3" spans="1:8" ht="15.75" thickBot="1" x14ac:dyDescent="0.25">
      <c r="A3" s="30"/>
      <c r="B3" s="34"/>
      <c r="C3" s="30"/>
      <c r="D3" s="30"/>
      <c r="E3" s="30"/>
      <c r="F3" s="30"/>
      <c r="G3" s="8"/>
      <c r="H3" s="30"/>
    </row>
    <row r="4" spans="1:8" ht="104.25" customHeight="1" thickTop="1" thickBot="1" x14ac:dyDescent="0.25">
      <c r="A4" s="31" t="s">
        <v>2</v>
      </c>
      <c r="B4" s="15" t="str">
        <f>'Evaluator 1'!B4</f>
        <v>Criterion #1,5,9</v>
      </c>
      <c r="C4" s="15" t="str">
        <f>'Evaluator 1'!C4</f>
        <v>Criterion #2-4</v>
      </c>
      <c r="D4" s="15" t="str">
        <f>'Evaluator 1'!D4</f>
        <v>Criterion #6,8</v>
      </c>
      <c r="E4" s="15" t="str">
        <f>'Evaluator 1'!E4</f>
        <v>Criterion #7</v>
      </c>
      <c r="F4" s="15" t="str">
        <f>'Evaluator 1'!F4</f>
        <v>Criterion #10</v>
      </c>
      <c r="G4" s="10" t="s">
        <v>3</v>
      </c>
      <c r="H4" s="32"/>
    </row>
    <row r="5" spans="1:8" ht="16.5" thickTop="1" x14ac:dyDescent="0.2">
      <c r="A5" s="33" t="str">
        <f>Responses!A5</f>
        <v>Page+SLAM</v>
      </c>
      <c r="B5" s="16">
        <v>31.5</v>
      </c>
      <c r="C5" s="11">
        <v>27</v>
      </c>
      <c r="D5" s="11">
        <v>12</v>
      </c>
      <c r="E5" s="11">
        <v>7</v>
      </c>
      <c r="F5" s="22">
        <v>0</v>
      </c>
      <c r="G5" s="5">
        <f>SUM(B5:F5)</f>
        <v>77.5</v>
      </c>
      <c r="H5" s="20">
        <v>1</v>
      </c>
    </row>
    <row r="6" spans="1:8" ht="15.75" x14ac:dyDescent="0.25">
      <c r="A6" s="33" t="str">
        <f>Responses!A6</f>
        <v>Perkins+Will</v>
      </c>
      <c r="B6" s="16">
        <v>28</v>
      </c>
      <c r="C6" s="11">
        <v>27</v>
      </c>
      <c r="D6" s="11">
        <v>12</v>
      </c>
      <c r="E6" s="11">
        <v>7</v>
      </c>
      <c r="F6" s="22">
        <v>0</v>
      </c>
      <c r="G6" s="5">
        <f>SUM(B6:F6)</f>
        <v>74</v>
      </c>
      <c r="H6" s="19">
        <v>2</v>
      </c>
    </row>
    <row r="7" spans="1:8" ht="15.75" x14ac:dyDescent="0.25">
      <c r="A7" s="33" t="str">
        <f>Responses!A7</f>
        <v>SmithGroup+HarrisonKornberg</v>
      </c>
      <c r="B7" s="16">
        <v>28</v>
      </c>
      <c r="C7" s="11">
        <v>24</v>
      </c>
      <c r="D7" s="11">
        <v>12</v>
      </c>
      <c r="E7" s="11">
        <v>7</v>
      </c>
      <c r="F7" s="22">
        <v>0</v>
      </c>
      <c r="G7" s="5">
        <f>SUM(B7:F7)</f>
        <v>71</v>
      </c>
      <c r="H7" s="21">
        <v>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F22" sqref="F22"/>
    </sheetView>
  </sheetViews>
  <sheetFormatPr defaultRowHeight="12.75" x14ac:dyDescent="0.2"/>
  <cols>
    <col min="1" max="1" width="69.28515625" customWidth="1"/>
    <col min="2" max="2" width="8.28515625" style="13" bestFit="1" customWidth="1"/>
    <col min="3" max="3" width="6.5703125" customWidth="1"/>
    <col min="4" max="4" width="8.28515625" customWidth="1"/>
    <col min="5" max="5" width="7.85546875" customWidth="1"/>
  </cols>
  <sheetData>
    <row r="1" spans="1:8" ht="15.75" x14ac:dyDescent="0.25">
      <c r="A1" s="35" t="s">
        <v>0</v>
      </c>
      <c r="B1" s="35"/>
      <c r="C1" s="35"/>
      <c r="D1" s="35"/>
      <c r="E1" s="35"/>
      <c r="F1" s="35"/>
      <c r="G1" s="35"/>
      <c r="H1" s="30"/>
    </row>
    <row r="2" spans="1:8" ht="12.75" customHeight="1" x14ac:dyDescent="0.2">
      <c r="A2" s="36" t="str">
        <f>Responses!A2</f>
        <v>RFQ730-19044 (Shortlist) A&amp;E New UH College of Medicine School</v>
      </c>
      <c r="B2" s="36"/>
      <c r="C2" s="36"/>
      <c r="D2" s="36"/>
      <c r="E2" s="36"/>
      <c r="F2" s="36"/>
      <c r="G2" s="36"/>
      <c r="H2" s="30"/>
    </row>
    <row r="3" spans="1:8" ht="15.75" thickBot="1" x14ac:dyDescent="0.25">
      <c r="A3" s="30"/>
      <c r="B3" s="34"/>
      <c r="C3" s="30"/>
      <c r="D3" s="30"/>
      <c r="E3" s="30"/>
      <c r="F3" s="30"/>
      <c r="G3" s="8"/>
      <c r="H3" s="30"/>
    </row>
    <row r="4" spans="1:8" ht="116.25" customHeight="1" thickTop="1" thickBot="1" x14ac:dyDescent="0.25">
      <c r="A4" s="31" t="s">
        <v>2</v>
      </c>
      <c r="B4" s="15" t="str">
        <f>'Evaluator 1'!B4</f>
        <v>Criterion #1,5,9</v>
      </c>
      <c r="C4" s="15" t="str">
        <f>'Evaluator 1'!C4</f>
        <v>Criterion #2-4</v>
      </c>
      <c r="D4" s="15" t="str">
        <f>'Evaluator 1'!D4</f>
        <v>Criterion #6,8</v>
      </c>
      <c r="E4" s="15" t="str">
        <f>'Evaluator 1'!E4</f>
        <v>Criterion #7</v>
      </c>
      <c r="F4" s="15" t="str">
        <f>'Evaluator 1'!F4</f>
        <v>Criterion #10</v>
      </c>
      <c r="G4" s="10" t="s">
        <v>3</v>
      </c>
      <c r="H4" s="32"/>
    </row>
    <row r="5" spans="1:8" ht="16.5" thickTop="1" x14ac:dyDescent="0.2">
      <c r="A5" s="33" t="str">
        <f>Responses!A5</f>
        <v>Page+SLAM</v>
      </c>
      <c r="B5" s="16">
        <v>35</v>
      </c>
      <c r="C5" s="11">
        <v>24</v>
      </c>
      <c r="D5" s="11">
        <v>13.5</v>
      </c>
      <c r="E5" s="11">
        <v>9</v>
      </c>
      <c r="F5" s="22">
        <v>0</v>
      </c>
      <c r="G5" s="5">
        <f>SUM(B5:F5)</f>
        <v>81.5</v>
      </c>
      <c r="H5" s="20">
        <v>1</v>
      </c>
    </row>
    <row r="6" spans="1:8" ht="15.75" x14ac:dyDescent="0.25">
      <c r="A6" s="33" t="str">
        <f>Responses!A6</f>
        <v>Perkins+Will</v>
      </c>
      <c r="B6" s="16">
        <v>24.5</v>
      </c>
      <c r="C6" s="11">
        <v>21</v>
      </c>
      <c r="D6" s="11">
        <v>12</v>
      </c>
      <c r="E6" s="11">
        <v>8</v>
      </c>
      <c r="F6" s="22">
        <v>0</v>
      </c>
      <c r="G6" s="5">
        <f>SUM(B6:F6)</f>
        <v>65.5</v>
      </c>
      <c r="H6" s="19">
        <v>2</v>
      </c>
    </row>
    <row r="7" spans="1:8" ht="15.75" x14ac:dyDescent="0.25">
      <c r="A7" s="33" t="str">
        <f>Responses!A7</f>
        <v>SmithGroup+HarrisonKornberg</v>
      </c>
      <c r="B7" s="16">
        <v>28</v>
      </c>
      <c r="C7" s="11">
        <v>30</v>
      </c>
      <c r="D7" s="11">
        <v>12</v>
      </c>
      <c r="E7" s="11">
        <v>7</v>
      </c>
      <c r="F7" s="22">
        <v>0</v>
      </c>
      <c r="G7" s="5">
        <f>SUM(B7:F7)</f>
        <v>77</v>
      </c>
      <c r="H7" s="21">
        <v>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opLeftCell="A2" workbookViewId="0">
      <selection activeCell="J28" sqref="J28"/>
    </sheetView>
  </sheetViews>
  <sheetFormatPr defaultRowHeight="12.75" x14ac:dyDescent="0.2"/>
  <cols>
    <col min="1" max="1" width="70.42578125" customWidth="1"/>
    <col min="2" max="2" width="7.7109375" style="13" customWidth="1"/>
    <col min="3" max="3" width="8.140625" customWidth="1"/>
    <col min="4" max="4" width="7.85546875" customWidth="1"/>
    <col min="5" max="5" width="9.42578125" customWidth="1"/>
  </cols>
  <sheetData>
    <row r="1" spans="1:8" ht="15.75" x14ac:dyDescent="0.25">
      <c r="A1" s="35" t="s">
        <v>0</v>
      </c>
      <c r="B1" s="35"/>
      <c r="C1" s="35"/>
      <c r="D1" s="35"/>
      <c r="E1" s="35"/>
      <c r="F1" s="35"/>
      <c r="G1" s="35"/>
      <c r="H1" s="30"/>
    </row>
    <row r="2" spans="1:8" ht="12.75" customHeight="1" x14ac:dyDescent="0.2">
      <c r="A2" s="36" t="str">
        <f>Responses!A2</f>
        <v>RFQ730-19044 (Shortlist) A&amp;E New UH College of Medicine School</v>
      </c>
      <c r="B2" s="36"/>
      <c r="C2" s="36"/>
      <c r="D2" s="36"/>
      <c r="E2" s="36"/>
      <c r="F2" s="36"/>
      <c r="G2" s="36"/>
      <c r="H2" s="30"/>
    </row>
    <row r="3" spans="1:8" ht="15.75" thickBot="1" x14ac:dyDescent="0.25">
      <c r="A3" s="30"/>
      <c r="B3" s="34"/>
      <c r="C3" s="30"/>
      <c r="D3" s="30"/>
      <c r="E3" s="30"/>
      <c r="F3" s="30"/>
      <c r="G3" s="8"/>
      <c r="H3" s="30"/>
    </row>
    <row r="4" spans="1:8" ht="97.5" customHeight="1" thickTop="1" thickBot="1" x14ac:dyDescent="0.25">
      <c r="A4" s="31" t="s">
        <v>2</v>
      </c>
      <c r="B4" s="15" t="str">
        <f>'Evaluator 1'!B4</f>
        <v>Criterion #1,5,9</v>
      </c>
      <c r="C4" s="15" t="str">
        <f>'Evaluator 1'!C4</f>
        <v>Criterion #2-4</v>
      </c>
      <c r="D4" s="15" t="str">
        <f>'Evaluator 1'!D4</f>
        <v>Criterion #6,8</v>
      </c>
      <c r="E4" s="15" t="str">
        <f>'Evaluator 1'!E4</f>
        <v>Criterion #7</v>
      </c>
      <c r="F4" s="15" t="str">
        <f>'Evaluator 1'!F4</f>
        <v>Criterion #10</v>
      </c>
      <c r="G4" s="10" t="s">
        <v>3</v>
      </c>
      <c r="H4" s="32"/>
    </row>
    <row r="5" spans="1:8" ht="16.5" thickTop="1" x14ac:dyDescent="0.2">
      <c r="A5" s="33" t="str">
        <f>Responses!A5</f>
        <v>Page+SLAM</v>
      </c>
      <c r="B5" s="16">
        <v>35</v>
      </c>
      <c r="C5" s="11">
        <v>27</v>
      </c>
      <c r="D5" s="11">
        <v>15</v>
      </c>
      <c r="E5" s="11">
        <v>10</v>
      </c>
      <c r="F5" s="22">
        <v>0</v>
      </c>
      <c r="G5" s="5">
        <f>SUM(B5:F5)</f>
        <v>87</v>
      </c>
      <c r="H5" s="20">
        <v>1</v>
      </c>
    </row>
    <row r="6" spans="1:8" ht="15.75" x14ac:dyDescent="0.25">
      <c r="A6" s="33" t="str">
        <f>Responses!A6</f>
        <v>Perkins+Will</v>
      </c>
      <c r="B6" s="16">
        <v>21</v>
      </c>
      <c r="C6" s="11">
        <v>24</v>
      </c>
      <c r="D6" s="11">
        <v>9</v>
      </c>
      <c r="E6" s="11">
        <v>6</v>
      </c>
      <c r="F6" s="22">
        <v>0</v>
      </c>
      <c r="G6" s="5">
        <f>SUM(B6:F6)</f>
        <v>60</v>
      </c>
      <c r="H6" s="19">
        <v>2</v>
      </c>
    </row>
    <row r="7" spans="1:8" ht="15.75" x14ac:dyDescent="0.25">
      <c r="A7" s="33" t="str">
        <f>Responses!A7</f>
        <v>SmithGroup+HarrisonKornberg</v>
      </c>
      <c r="B7" s="16">
        <v>31.5</v>
      </c>
      <c r="C7" s="11">
        <v>30</v>
      </c>
      <c r="D7" s="11">
        <v>15</v>
      </c>
      <c r="E7" s="11">
        <v>10</v>
      </c>
      <c r="F7" s="22">
        <v>0</v>
      </c>
      <c r="G7" s="5">
        <f>SUM(B7:F7)</f>
        <v>86.5</v>
      </c>
      <c r="H7" s="21">
        <v>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opLeftCell="A5" workbookViewId="0">
      <selection activeCell="F5" sqref="F1:F1048576"/>
    </sheetView>
  </sheetViews>
  <sheetFormatPr defaultRowHeight="12.75" x14ac:dyDescent="0.2"/>
  <cols>
    <col min="1" max="1" width="67.140625" customWidth="1"/>
    <col min="2" max="2" width="8.5703125" style="13" customWidth="1"/>
    <col min="3" max="3" width="8.85546875" customWidth="1"/>
    <col min="4" max="4" width="8" customWidth="1"/>
    <col min="5" max="5" width="9.140625" customWidth="1"/>
    <col min="6" max="6" width="9.140625" style="13"/>
  </cols>
  <sheetData>
    <row r="1" spans="1:8" ht="15.75" x14ac:dyDescent="0.25">
      <c r="A1" s="81" t="s">
        <v>0</v>
      </c>
      <c r="B1" s="82"/>
      <c r="C1" s="82"/>
      <c r="D1" s="82"/>
      <c r="E1" s="82"/>
    </row>
    <row r="2" spans="1:8" ht="15" x14ac:dyDescent="0.2">
      <c r="A2" s="6"/>
      <c r="C2" s="6"/>
      <c r="D2" s="6"/>
      <c r="E2" s="9"/>
    </row>
    <row r="3" spans="1:8" ht="15.75" x14ac:dyDescent="0.25">
      <c r="A3" s="35" t="s">
        <v>0</v>
      </c>
      <c r="B3" s="35"/>
      <c r="C3" s="35"/>
      <c r="D3" s="35"/>
      <c r="E3" s="35"/>
      <c r="F3" s="43"/>
      <c r="G3" s="35"/>
      <c r="H3" s="30"/>
    </row>
    <row r="4" spans="1:8" ht="15.75" customHeight="1" x14ac:dyDescent="0.2">
      <c r="A4" s="36" t="str">
        <f>Responses!A2</f>
        <v>RFQ730-19044 (Shortlist) A&amp;E New UH College of Medicine School</v>
      </c>
      <c r="B4" s="36"/>
      <c r="C4" s="36"/>
      <c r="D4" s="36"/>
      <c r="E4" s="36"/>
      <c r="F4" s="44"/>
      <c r="G4" s="36"/>
      <c r="H4" s="30"/>
    </row>
    <row r="5" spans="1:8" ht="15.75" thickBot="1" x14ac:dyDescent="0.25">
      <c r="A5" s="30"/>
      <c r="B5" s="34"/>
      <c r="C5" s="30"/>
      <c r="D5" s="30"/>
      <c r="E5" s="30"/>
      <c r="G5" s="8"/>
      <c r="H5" s="30"/>
    </row>
    <row r="6" spans="1:8" ht="93" customHeight="1" thickTop="1" thickBot="1" x14ac:dyDescent="0.25">
      <c r="A6" s="31" t="s">
        <v>2</v>
      </c>
      <c r="B6" s="15" t="str">
        <f>'Evaluator 1'!B4</f>
        <v>Criterion #1,5,9</v>
      </c>
      <c r="C6" s="15" t="str">
        <f>'Evaluator 1'!C4</f>
        <v>Criterion #2-4</v>
      </c>
      <c r="D6" s="15" t="str">
        <f>'Evaluator 1'!D4</f>
        <v>Criterion #6,8</v>
      </c>
      <c r="E6" s="15" t="str">
        <f>'Evaluator 1'!E4</f>
        <v>Criterion #7</v>
      </c>
      <c r="F6" s="42" t="str">
        <f>'Evaluator 1'!F4</f>
        <v>Criterion #10</v>
      </c>
      <c r="G6" s="10" t="s">
        <v>3</v>
      </c>
      <c r="H6" s="32"/>
    </row>
    <row r="7" spans="1:8" ht="16.5" thickTop="1" x14ac:dyDescent="0.2">
      <c r="A7" s="33" t="str">
        <f>Responses!A5</f>
        <v>Page+SLAM</v>
      </c>
      <c r="B7" s="16">
        <v>35</v>
      </c>
      <c r="C7" s="11">
        <v>28.8</v>
      </c>
      <c r="D7" s="11">
        <v>14.4</v>
      </c>
      <c r="E7" s="11">
        <v>9</v>
      </c>
      <c r="F7" s="45">
        <v>0</v>
      </c>
      <c r="G7" s="5">
        <f>SUM(B7:F7)</f>
        <v>87.2</v>
      </c>
      <c r="H7" s="20">
        <v>1</v>
      </c>
    </row>
    <row r="8" spans="1:8" ht="15.75" x14ac:dyDescent="0.25">
      <c r="A8" s="33" t="str">
        <f>Responses!A6</f>
        <v>Perkins+Will</v>
      </c>
      <c r="B8" s="16">
        <v>31.5</v>
      </c>
      <c r="C8" s="11">
        <v>27</v>
      </c>
      <c r="D8" s="11">
        <v>12</v>
      </c>
      <c r="E8" s="11">
        <v>8</v>
      </c>
      <c r="F8" s="45">
        <v>0</v>
      </c>
      <c r="G8" s="5">
        <f>SUM(B8:F8)</f>
        <v>78.5</v>
      </c>
      <c r="H8" s="19">
        <v>2</v>
      </c>
    </row>
    <row r="9" spans="1:8" ht="15.75" x14ac:dyDescent="0.25">
      <c r="A9" s="33" t="str">
        <f>Responses!A7</f>
        <v>SmithGroup+HarrisonKornberg</v>
      </c>
      <c r="B9" s="16">
        <v>34.299999999999997</v>
      </c>
      <c r="C9" s="11">
        <v>30</v>
      </c>
      <c r="D9" s="11">
        <v>14.4</v>
      </c>
      <c r="E9" s="11">
        <v>9</v>
      </c>
      <c r="F9" s="45">
        <v>0</v>
      </c>
      <c r="G9" s="5">
        <f>SUM(B9:F9)</f>
        <v>87.7</v>
      </c>
      <c r="H9" s="21">
        <v>3</v>
      </c>
    </row>
  </sheetData>
  <mergeCells count="1">
    <mergeCell ref="A1:E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D20" sqref="D20"/>
    </sheetView>
  </sheetViews>
  <sheetFormatPr defaultRowHeight="12.75" x14ac:dyDescent="0.2"/>
  <sheetData>
    <row r="1" spans="1:5" ht="15.75" x14ac:dyDescent="0.25">
      <c r="A1" s="46" t="s">
        <v>0</v>
      </c>
      <c r="B1" s="47"/>
      <c r="C1" s="47"/>
      <c r="D1" s="48"/>
      <c r="E1" s="40"/>
    </row>
    <row r="2" spans="1:5" ht="15.75" x14ac:dyDescent="0.25">
      <c r="A2" s="49"/>
      <c r="B2" s="50"/>
      <c r="C2" s="51"/>
      <c r="D2" s="52" t="s">
        <v>14</v>
      </c>
      <c r="E2" s="51"/>
    </row>
    <row r="3" spans="1:5" x14ac:dyDescent="0.2">
      <c r="A3" s="83"/>
      <c r="B3" s="83"/>
      <c r="C3" s="83"/>
      <c r="D3" s="53" t="s">
        <v>15</v>
      </c>
      <c r="E3" s="54" t="s">
        <v>3</v>
      </c>
    </row>
    <row r="4" spans="1:5" x14ac:dyDescent="0.2">
      <c r="A4" s="84" t="str">
        <f>Responses!A5</f>
        <v>Page+SLAM</v>
      </c>
      <c r="B4" s="84"/>
      <c r="C4" s="84"/>
      <c r="D4" s="57">
        <v>5</v>
      </c>
      <c r="E4" s="55">
        <f>D4*$D$8</f>
        <v>10</v>
      </c>
    </row>
    <row r="5" spans="1:5" x14ac:dyDescent="0.2">
      <c r="A5" s="84" t="str">
        <f>Responses!A6</f>
        <v>Perkins+Will</v>
      </c>
      <c r="B5" s="84"/>
      <c r="C5" s="84"/>
      <c r="D5" s="51">
        <v>5</v>
      </c>
      <c r="E5" s="55">
        <f>D5*$D$8</f>
        <v>10</v>
      </c>
    </row>
    <row r="6" spans="1:5" x14ac:dyDescent="0.2">
      <c r="A6" s="84" t="str">
        <f>Responses!A7</f>
        <v>SmithGroup+HarrisonKornberg</v>
      </c>
      <c r="B6" s="84"/>
      <c r="C6" s="84"/>
      <c r="D6" s="51">
        <v>5</v>
      </c>
      <c r="E6" s="55">
        <f>D6*$D$8</f>
        <v>10</v>
      </c>
    </row>
    <row r="7" spans="1:5" x14ac:dyDescent="0.2">
      <c r="A7" s="51"/>
      <c r="B7" s="51"/>
      <c r="C7" s="51"/>
      <c r="D7" s="51"/>
      <c r="E7" s="51"/>
    </row>
    <row r="8" spans="1:5" x14ac:dyDescent="0.2">
      <c r="A8" s="51"/>
      <c r="B8" s="51"/>
      <c r="C8" s="56" t="s">
        <v>16</v>
      </c>
      <c r="D8" s="51">
        <v>2</v>
      </c>
      <c r="E8" s="51"/>
    </row>
  </sheetData>
  <protectedRanges>
    <protectedRange sqref="D4" name="Points_1_1_1_1"/>
  </protectedRanges>
  <mergeCells count="4">
    <mergeCell ref="A3:C3"/>
    <mergeCell ref="A4:C4"/>
    <mergeCell ref="A5:C5"/>
    <mergeCell ref="A6:C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M21" sqref="M20:M21"/>
    </sheetView>
  </sheetViews>
  <sheetFormatPr defaultRowHeight="12.75" x14ac:dyDescent="0.2"/>
  <cols>
    <col min="1" max="1" width="29.7109375" customWidth="1"/>
  </cols>
  <sheetData>
    <row r="1" spans="1:11" ht="15.75" x14ac:dyDescent="0.25">
      <c r="A1" s="85" t="s">
        <v>24</v>
      </c>
      <c r="B1" s="85"/>
      <c r="C1" s="85"/>
      <c r="D1" s="85"/>
      <c r="E1" s="85"/>
      <c r="F1" s="85"/>
      <c r="G1" s="85"/>
      <c r="H1" s="85"/>
      <c r="I1" s="85"/>
      <c r="J1" s="85"/>
      <c r="K1" s="67"/>
    </row>
    <row r="2" spans="1:11" ht="15.75" x14ac:dyDescent="0.25">
      <c r="A2" s="86" t="str">
        <f>Responses!A2</f>
        <v>RFQ730-19044 (Shortlist) A&amp;E New UH College of Medicine School</v>
      </c>
      <c r="B2" s="86"/>
      <c r="C2" s="86"/>
      <c r="D2" s="86"/>
      <c r="E2" s="86"/>
      <c r="F2" s="86"/>
      <c r="G2" s="86"/>
      <c r="H2" s="71"/>
      <c r="I2" s="67"/>
      <c r="J2" s="67"/>
      <c r="K2" s="67"/>
    </row>
    <row r="3" spans="1:11" ht="15.75" thickBot="1" x14ac:dyDescent="0.2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</row>
    <row r="4" spans="1:11" ht="87.75" customHeight="1" x14ac:dyDescent="0.2">
      <c r="A4" s="72"/>
      <c r="B4" s="73" t="s">
        <v>17</v>
      </c>
      <c r="C4" s="73" t="s">
        <v>18</v>
      </c>
      <c r="D4" s="73" t="s">
        <v>19</v>
      </c>
      <c r="E4" s="73" t="s">
        <v>20</v>
      </c>
      <c r="F4" s="73" t="s">
        <v>21</v>
      </c>
      <c r="G4" s="74" t="s">
        <v>25</v>
      </c>
      <c r="H4" s="74" t="s">
        <v>26</v>
      </c>
      <c r="I4" s="74" t="s">
        <v>27</v>
      </c>
      <c r="J4" s="75" t="s">
        <v>28</v>
      </c>
      <c r="K4" s="76"/>
    </row>
    <row r="5" spans="1:11" ht="15" x14ac:dyDescent="0.2">
      <c r="A5" s="58" t="str">
        <f>Responses!A5</f>
        <v>Page+SLAM</v>
      </c>
      <c r="B5" s="59">
        <f>'Evaluator 1'!G5</f>
        <v>81</v>
      </c>
      <c r="C5" s="59">
        <f>'Evaluator 2'!G5</f>
        <v>77.5</v>
      </c>
      <c r="D5" s="59">
        <f>'Evaluator 3'!G5</f>
        <v>81.5</v>
      </c>
      <c r="E5" s="59">
        <f>'Evaluator 4'!G5</f>
        <v>87</v>
      </c>
      <c r="F5" s="59">
        <f>'Evaluator 5'!G7</f>
        <v>87.2</v>
      </c>
      <c r="G5" s="59">
        <f>AVERAGE(B5:F5)</f>
        <v>82.84</v>
      </c>
      <c r="H5" s="59">
        <f>'HUB DEPARTMENT.1'!E4</f>
        <v>10</v>
      </c>
      <c r="I5" s="60">
        <f>G5+H5</f>
        <v>92.84</v>
      </c>
      <c r="J5" s="61">
        <f>RANK(I5,$I$5:$I$7,0)</f>
        <v>1</v>
      </c>
      <c r="K5" s="67"/>
    </row>
    <row r="6" spans="1:11" ht="15" x14ac:dyDescent="0.2">
      <c r="A6" s="62" t="str">
        <f>Responses!A6</f>
        <v>Perkins+Will</v>
      </c>
      <c r="B6" s="63">
        <f>'Evaluator 1'!G6</f>
        <v>47</v>
      </c>
      <c r="C6" s="63">
        <f>'Evaluator 2'!G6</f>
        <v>74</v>
      </c>
      <c r="D6" s="63">
        <f>'Evaluator 3'!G6</f>
        <v>65.5</v>
      </c>
      <c r="E6" s="63">
        <f>'Evaluator 4'!G6</f>
        <v>60</v>
      </c>
      <c r="F6" s="63">
        <f>'Evaluator 5'!G8</f>
        <v>78.5</v>
      </c>
      <c r="G6" s="64">
        <f>AVERAGE(B6:F6)</f>
        <v>65</v>
      </c>
      <c r="H6" s="64">
        <f>'HUB DEPARTMENT.1'!E5</f>
        <v>10</v>
      </c>
      <c r="I6" s="65">
        <f t="shared" ref="I6:I7" si="0">G6+H6</f>
        <v>75</v>
      </c>
      <c r="J6" s="66">
        <f>RANK(I6,$I$5:$I$7,0)</f>
        <v>3</v>
      </c>
      <c r="K6" s="67"/>
    </row>
    <row r="7" spans="1:11" ht="15" x14ac:dyDescent="0.2">
      <c r="A7" s="77" t="str">
        <f>Responses!A7</f>
        <v>SmithGroup+HarrisonKornberg</v>
      </c>
      <c r="B7" s="63">
        <f>'Evaluator 1'!G7</f>
        <v>63</v>
      </c>
      <c r="C7" s="63">
        <f>'Evaluator 2'!G7</f>
        <v>71</v>
      </c>
      <c r="D7" s="63">
        <f>'Evaluator 3'!G7</f>
        <v>77</v>
      </c>
      <c r="E7" s="63">
        <f>'Evaluator 4'!G7</f>
        <v>86.5</v>
      </c>
      <c r="F7" s="63">
        <f>'Evaluator 5'!G9</f>
        <v>87.7</v>
      </c>
      <c r="G7" s="63">
        <f>AVERAGE(B7:F7)</f>
        <v>77.039999999999992</v>
      </c>
      <c r="H7" s="63">
        <f>'HUB DEPARTMENT.1'!E6</f>
        <v>10</v>
      </c>
      <c r="I7" s="78">
        <f t="shared" si="0"/>
        <v>87.039999999999992</v>
      </c>
      <c r="J7" s="79">
        <f>RANK(I7,$I$5:$I$7,0)</f>
        <v>2</v>
      </c>
      <c r="K7" s="3"/>
    </row>
    <row r="8" spans="1:11" ht="15" x14ac:dyDescent="0.2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</row>
    <row r="9" spans="1:11" ht="15" x14ac:dyDescent="0.2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</row>
    <row r="10" spans="1:11" ht="15.75" thickBot="1" x14ac:dyDescent="0.25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</row>
    <row r="11" spans="1:11" ht="123.75" thickBot="1" x14ac:dyDescent="0.25">
      <c r="A11" s="67"/>
      <c r="B11" s="68" t="s">
        <v>17</v>
      </c>
      <c r="C11" s="68" t="s">
        <v>18</v>
      </c>
      <c r="D11" s="68" t="s">
        <v>19</v>
      </c>
      <c r="E11" s="68" t="s">
        <v>20</v>
      </c>
      <c r="F11" s="68" t="s">
        <v>21</v>
      </c>
      <c r="G11" s="68" t="s">
        <v>22</v>
      </c>
      <c r="H11" s="69" t="s">
        <v>23</v>
      </c>
      <c r="I11" s="67"/>
      <c r="J11" s="67"/>
      <c r="K11" s="67"/>
    </row>
    <row r="12" spans="1:11" ht="15" x14ac:dyDescent="0.2">
      <c r="A12" s="58" t="str">
        <f>A5</f>
        <v>Page+SLAM</v>
      </c>
      <c r="B12" s="80">
        <f>RANK(B5,$B$5:$B$7,0)</f>
        <v>1</v>
      </c>
      <c r="C12" s="80">
        <f>RANK(C5,$C$5:$C$7,0)</f>
        <v>1</v>
      </c>
      <c r="D12" s="80">
        <f>RANK(D5,$D$5:$D$7,0)</f>
        <v>1</v>
      </c>
      <c r="E12" s="80">
        <f>RANK(E5,$E$5:$E$7,0)</f>
        <v>1</v>
      </c>
      <c r="F12" s="80">
        <f>RANK(F5,$F$5:$F$7,0)</f>
        <v>2</v>
      </c>
      <c r="G12" s="80">
        <f>AVERAGE(B12:F12)</f>
        <v>1.2</v>
      </c>
      <c r="H12" s="80">
        <f>RANK(G12,$G$12:$G$14,1)</f>
        <v>1</v>
      </c>
      <c r="I12" s="67"/>
      <c r="J12" s="67"/>
      <c r="K12" s="67"/>
    </row>
    <row r="13" spans="1:11" ht="15" x14ac:dyDescent="0.2">
      <c r="A13" s="62" t="str">
        <f t="shared" ref="A13:A14" si="1">A6</f>
        <v>Perkins+Will</v>
      </c>
      <c r="B13" s="70">
        <f>RANK(B6,$B$5:$B$7,0)</f>
        <v>3</v>
      </c>
      <c r="C13" s="70">
        <f>RANK(C6,$C$5:$C$7,0)</f>
        <v>2</v>
      </c>
      <c r="D13" s="70">
        <f>RANK(D6,$D$5:$D$7,0)</f>
        <v>3</v>
      </c>
      <c r="E13" s="70">
        <f>RANK(E6,$E$5:$E$7,0)</f>
        <v>3</v>
      </c>
      <c r="F13" s="70">
        <f>RANK(F6,$F$5:$F$7,0)</f>
        <v>3</v>
      </c>
      <c r="G13" s="70">
        <f>AVERAGE(B13:F13)</f>
        <v>2.8</v>
      </c>
      <c r="H13" s="70">
        <f>RANK(G13,$G$12:$G$14,1)</f>
        <v>3</v>
      </c>
      <c r="I13" s="67"/>
      <c r="J13" s="67"/>
      <c r="K13" s="67"/>
    </row>
    <row r="14" spans="1:11" s="41" customFormat="1" ht="15" x14ac:dyDescent="0.2">
      <c r="A14" s="77" t="str">
        <f t="shared" si="1"/>
        <v>SmithGroup+HarrisonKornberg</v>
      </c>
      <c r="B14" s="37">
        <f>RANK(B7,$B$5:$B$7,0)</f>
        <v>2</v>
      </c>
      <c r="C14" s="37">
        <f>RANK(C7,$C$5:$C$7,0)</f>
        <v>3</v>
      </c>
      <c r="D14" s="37">
        <f>RANK(D7,$D$5:$D$7,0)</f>
        <v>2</v>
      </c>
      <c r="E14" s="37">
        <f>RANK(E7,$E$5:$E$7,0)</f>
        <v>2</v>
      </c>
      <c r="F14" s="37">
        <f>RANK(F7,$F$5:$F$7,0)</f>
        <v>1</v>
      </c>
      <c r="G14" s="37">
        <f>AVERAGE(B14:F14)</f>
        <v>2</v>
      </c>
      <c r="H14" s="37">
        <f>RANK(G14,$G$12:$G$14,1)</f>
        <v>2</v>
      </c>
      <c r="I14" s="3"/>
      <c r="J14" s="3"/>
      <c r="K14" s="3"/>
    </row>
    <row r="19" spans="1:1" x14ac:dyDescent="0.2">
      <c r="A19" s="58" t="s">
        <v>5</v>
      </c>
    </row>
    <row r="20" spans="1:1" x14ac:dyDescent="0.2">
      <c r="A20" s="41"/>
    </row>
    <row r="21" spans="1:1" x14ac:dyDescent="0.2">
      <c r="A21" s="39" t="s">
        <v>6</v>
      </c>
    </row>
  </sheetData>
  <mergeCells count="2">
    <mergeCell ref="A1:J1"/>
    <mergeCell ref="A2:G2"/>
  </mergeCells>
  <conditionalFormatting sqref="H12:H14">
    <cfRule type="cellIs" dxfId="1" priority="1" operator="equal">
      <formula>1</formula>
    </cfRule>
  </conditionalFormatting>
  <conditionalFormatting sqref="J5:J7">
    <cfRule type="cellIs" dxfId="0" priority="2" operator="equal"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Responses</vt:lpstr>
      <vt:lpstr>Evaluator 1</vt:lpstr>
      <vt:lpstr>Evaluator 2</vt:lpstr>
      <vt:lpstr>Evaluator 3</vt:lpstr>
      <vt:lpstr>Evaluator 4</vt:lpstr>
      <vt:lpstr>Evaluator 5</vt:lpstr>
      <vt:lpstr>HUB DEPARTMENT.1</vt:lpstr>
      <vt:lpstr>Summary</vt:lpstr>
    </vt:vector>
  </TitlesOfParts>
  <Company>University of Houston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chua2</dc:creator>
  <cp:lastModifiedBy>Bonilla, Hector M</cp:lastModifiedBy>
  <cp:lastPrinted>2010-03-29T18:59:53Z</cp:lastPrinted>
  <dcterms:created xsi:type="dcterms:W3CDTF">2010-03-29T14:58:07Z</dcterms:created>
  <dcterms:modified xsi:type="dcterms:W3CDTF">2019-03-26T15:02:17Z</dcterms:modified>
</cp:coreProperties>
</file>