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11" r:id="rId4"/>
    <sheet name="Evaluator 5" sheetId="4" r:id="rId5"/>
    <sheet name="Summary" sheetId="1" r:id="rId6"/>
    <sheet name="Criteria" sheetId="12" r:id="rId7"/>
  </sheets>
  <calcPr calcId="152511"/>
</workbook>
</file>

<file path=xl/calcChain.xml><?xml version="1.0" encoding="utf-8"?>
<calcChain xmlns="http://schemas.openxmlformats.org/spreadsheetml/2006/main">
  <c r="M24" i="12" l="1"/>
  <c r="J24" i="12"/>
  <c r="G24" i="12"/>
  <c r="D24" i="12"/>
  <c r="N24" i="12" s="1"/>
  <c r="M23" i="12"/>
  <c r="J23" i="12"/>
  <c r="G23" i="12"/>
  <c r="D23" i="12"/>
  <c r="M22" i="12"/>
  <c r="J22" i="12"/>
  <c r="G22" i="12"/>
  <c r="D22" i="12"/>
  <c r="N22" i="12" s="1"/>
  <c r="M21" i="12"/>
  <c r="J21" i="12"/>
  <c r="G21" i="12"/>
  <c r="N21" i="12" s="1"/>
  <c r="D21" i="12"/>
  <c r="M20" i="12"/>
  <c r="J20" i="12"/>
  <c r="G20" i="12"/>
  <c r="D20" i="12"/>
  <c r="M19" i="12"/>
  <c r="J19" i="12"/>
  <c r="G19" i="12"/>
  <c r="D19" i="12"/>
  <c r="M18" i="12"/>
  <c r="J18" i="12"/>
  <c r="G18" i="12"/>
  <c r="D18" i="12"/>
  <c r="M17" i="12"/>
  <c r="J17" i="12"/>
  <c r="G17" i="12"/>
  <c r="D17" i="12"/>
  <c r="N23" i="12" l="1"/>
  <c r="N20" i="12"/>
  <c r="N18" i="12"/>
  <c r="N17" i="12"/>
  <c r="N19" i="12"/>
  <c r="H4" i="4"/>
  <c r="H4" i="5"/>
  <c r="D7" i="1" s="1"/>
  <c r="H5" i="3"/>
  <c r="C8" i="1" s="1"/>
  <c r="H6" i="3"/>
  <c r="C9" i="1" s="1"/>
  <c r="H7" i="3"/>
  <c r="C10" i="1" s="1"/>
  <c r="H8" i="3"/>
  <c r="C11" i="1" s="1"/>
  <c r="H9" i="3"/>
  <c r="C12" i="1" s="1"/>
  <c r="H10" i="3"/>
  <c r="C13" i="1" s="1"/>
  <c r="H11" i="3"/>
  <c r="H4" i="3"/>
  <c r="C7" i="1" s="1"/>
  <c r="H5" i="2"/>
  <c r="B8" i="1" s="1"/>
  <c r="H6" i="2"/>
  <c r="H7" i="2"/>
  <c r="H8" i="2"/>
  <c r="H9" i="2"/>
  <c r="H10" i="2"/>
  <c r="H11" i="2"/>
  <c r="H4" i="2"/>
  <c r="J8" i="1"/>
  <c r="J9" i="1"/>
  <c r="J10" i="1"/>
  <c r="J11" i="1"/>
  <c r="J12" i="1"/>
  <c r="J13" i="1"/>
  <c r="J14" i="1"/>
  <c r="J7" i="1"/>
  <c r="F9" i="1"/>
  <c r="F10" i="1"/>
  <c r="F13" i="1"/>
  <c r="F14" i="1"/>
  <c r="F7" i="1"/>
  <c r="D11" i="1"/>
  <c r="C14" i="1"/>
  <c r="H5" i="5"/>
  <c r="D8" i="1" s="1"/>
  <c r="H6" i="5"/>
  <c r="D9" i="1" s="1"/>
  <c r="H7" i="5"/>
  <c r="D10" i="1" s="1"/>
  <c r="H8" i="5"/>
  <c r="H9" i="5"/>
  <c r="D12" i="1" s="1"/>
  <c r="H10" i="5"/>
  <c r="D13" i="1" s="1"/>
  <c r="H11" i="5"/>
  <c r="D14" i="1" s="1"/>
  <c r="H5" i="11"/>
  <c r="H6" i="11"/>
  <c r="H7" i="11"/>
  <c r="H8" i="11"/>
  <c r="H9" i="11"/>
  <c r="H10" i="11"/>
  <c r="H11" i="11"/>
  <c r="H4" i="11"/>
  <c r="H5" i="4"/>
  <c r="F8" i="1" s="1"/>
  <c r="H6" i="4"/>
  <c r="H7" i="4"/>
  <c r="H8" i="4"/>
  <c r="F11" i="1" s="1"/>
  <c r="H9" i="4"/>
  <c r="F12" i="1" s="1"/>
  <c r="H10" i="4"/>
  <c r="H11" i="4"/>
  <c r="E8" i="1" l="1"/>
  <c r="E9" i="1"/>
  <c r="E14" i="1"/>
  <c r="A8" i="1"/>
  <c r="G8" i="1"/>
  <c r="A9" i="1"/>
  <c r="B9" i="1"/>
  <c r="A10" i="1"/>
  <c r="B10" i="1"/>
  <c r="K10" i="1"/>
  <c r="A11" i="1"/>
  <c r="B11" i="1"/>
  <c r="K11" i="1"/>
  <c r="A12" i="1"/>
  <c r="B12" i="1"/>
  <c r="K12" i="1"/>
  <c r="A13" i="1"/>
  <c r="B13" i="1"/>
  <c r="A14" i="1"/>
  <c r="B14" i="1"/>
  <c r="K14" i="1"/>
  <c r="E13" i="1"/>
  <c r="E12" i="1"/>
  <c r="E11" i="1"/>
  <c r="E10" i="1"/>
  <c r="E7" i="1"/>
  <c r="G14" i="1" l="1"/>
  <c r="N14" i="1" s="1"/>
  <c r="G13" i="1"/>
  <c r="N13" i="1" s="1"/>
  <c r="K8" i="1"/>
  <c r="N8" i="1" s="1"/>
  <c r="G12" i="1"/>
  <c r="N12" i="1" s="1"/>
  <c r="G11" i="1"/>
  <c r="N11" i="1" s="1"/>
  <c r="G10" i="1"/>
  <c r="N10" i="1" s="1"/>
  <c r="G9" i="1"/>
  <c r="K13" i="1"/>
  <c r="K9" i="1"/>
  <c r="B7" i="1"/>
  <c r="G7" i="1" s="1"/>
  <c r="A7" i="1"/>
  <c r="H7" i="1" l="1"/>
  <c r="N9" i="1"/>
  <c r="K7" i="1"/>
  <c r="J6" i="1"/>
  <c r="L7" i="1" l="1"/>
  <c r="L11" i="1"/>
  <c r="L14" i="1"/>
  <c r="L12" i="1"/>
  <c r="L10" i="1"/>
  <c r="L13" i="1"/>
  <c r="L8" i="1"/>
  <c r="L9" i="1"/>
  <c r="N7" i="1"/>
  <c r="O7" i="1" s="1"/>
  <c r="O8" i="1"/>
  <c r="O9" i="1"/>
  <c r="O10" i="1"/>
  <c r="O11" i="1"/>
  <c r="O12" i="1"/>
  <c r="O13" i="1"/>
  <c r="O14" i="1"/>
  <c r="H8" i="1"/>
  <c r="H14" i="1"/>
  <c r="H11" i="1"/>
  <c r="H12" i="1"/>
  <c r="H13" i="1"/>
  <c r="H10" i="1"/>
  <c r="H9" i="1"/>
</calcChain>
</file>

<file path=xl/sharedStrings.xml><?xml version="1.0" encoding="utf-8"?>
<sst xmlns="http://schemas.openxmlformats.org/spreadsheetml/2006/main" count="114" uniqueCount="46">
  <si>
    <t xml:space="preserve">RESPONDENT SUMMARY </t>
  </si>
  <si>
    <t>Total Score</t>
  </si>
  <si>
    <t>Evaluator 1</t>
  </si>
  <si>
    <t>Evaluator 2</t>
  </si>
  <si>
    <t>Evaluator 3</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</si>
  <si>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</si>
  <si>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</si>
  <si>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</si>
  <si>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</si>
  <si>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</si>
  <si>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</si>
  <si>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</si>
  <si>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</si>
  <si>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</si>
  <si>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</si>
  <si>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</si>
  <si>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</si>
  <si>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</si>
  <si>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</si>
  <si>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</si>
  <si>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Affiliated Engineers</t>
  </si>
  <si>
    <t>Alitek Security and Surveillance Analytics</t>
  </si>
  <si>
    <t>IMEG Corp</t>
  </si>
  <si>
    <t>Jones DBR</t>
  </si>
  <si>
    <t>Margolis Healy &amp; Associates</t>
  </si>
  <si>
    <t>SC&amp;E</t>
  </si>
  <si>
    <t>TRC</t>
  </si>
  <si>
    <t>True North Consulting Group</t>
  </si>
  <si>
    <t>RFP730-19088 Consulting Services - Evaluation of Safety and Security Systems</t>
  </si>
  <si>
    <t>Evaluator 4</t>
  </si>
  <si>
    <t xml:space="preserve">University of Houston Evaluation Matrix         
</t>
  </si>
  <si>
    <t>RFP730-19088 Consulting Services - Evaluation on Safety and Security Systems</t>
  </si>
  <si>
    <t>Name</t>
  </si>
  <si>
    <t>Evaluation Due Date</t>
  </si>
  <si>
    <t>05/03/19 @ 11 AM</t>
  </si>
  <si>
    <t xml:space="preserve"> Criteria 1</t>
  </si>
  <si>
    <t xml:space="preserve"> Criteria 2</t>
  </si>
  <si>
    <t xml:space="preserve"> Criteria 3</t>
  </si>
  <si>
    <t xml:space="preserve"> Criteria 4</t>
  </si>
  <si>
    <t xml:space="preserve">Demonstrated ability of the Contractor to fulfill current and predicted University needs.  </t>
  </si>
  <si>
    <r>
      <t xml:space="preserve">
Proposed operational and transition plan with schedule
</t>
    </r>
    <r>
      <rPr>
        <b/>
        <sz val="9"/>
        <color rgb="FFFF0000"/>
        <rFont val="Arial"/>
        <family val="2"/>
      </rPr>
      <t xml:space="preserve">
</t>
    </r>
  </si>
  <si>
    <t>Quality assurance plan and control measures implemented and maintained by the Contractor.</t>
  </si>
  <si>
    <t>Points (1-5)</t>
  </si>
  <si>
    <t>Non-Disclosure:</t>
  </si>
  <si>
    <t>Updated: 6/18</t>
  </si>
  <si>
    <t>Rate for desired services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</si>
</sst>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6">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 fillId="0" borderId="0"/>
    <xf numFmtId="0" fontId="1" fillId="0" borderId="0"/>
    <xf numFmtId="44" fontId="1" fillId="0" borderId="0" applyFont="0" applyFill="0" applyBorder="0" applyAlignment="0" applyProtection="0"/>
    <xf numFmtId="0" fontId="42" fillId="26" borderId="0" applyNumberFormat="0" applyBorder="0" applyAlignment="0" applyProtection="0"/>
    <xf numFmtId="0" fontId="47" fillId="0" borderId="0" applyNumberFormat="0" applyFill="0" applyBorder="0" applyAlignment="0" applyProtection="0"/>
  </cellStyleXfs>
  <cellXfs count="91">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37" fillId="25" borderId="0" xfId="0" applyFont="1" applyFill="1"/>
    <xf numFmtId="0" fontId="33" fillId="24" borderId="13" xfId="0" applyFont="1" applyFill="1" applyBorder="1" applyAlignment="1">
      <alignment horizontal="right" textRotation="90"/>
    </xf>
    <xf numFmtId="0" fontId="34" fillId="24" borderId="12" xfId="0" applyFont="1" applyFill="1" applyBorder="1" applyAlignment="1">
      <alignment horizontal="right"/>
    </xf>
    <xf numFmtId="0" fontId="34" fillId="25" borderId="11" xfId="0" applyFont="1" applyFill="1" applyBorder="1" applyAlignment="1">
      <alignment horizontal="right"/>
    </xf>
    <xf numFmtId="0" fontId="39" fillId="0" borderId="0" xfId="100" applyFont="1" applyFill="1" applyBorder="1" applyAlignment="1">
      <alignment horizontal="right"/>
    </xf>
    <xf numFmtId="0" fontId="14" fillId="0" borderId="0" xfId="98" applyFont="1"/>
    <xf numFmtId="0" fontId="39" fillId="0" borderId="10" xfId="100" applyFont="1" applyBorder="1" applyAlignment="1">
      <alignment horizontal="right"/>
    </xf>
    <xf numFmtId="0" fontId="41" fillId="0" borderId="10" xfId="100" applyFont="1" applyFill="1" applyBorder="1" applyAlignment="1">
      <alignment horizontal="right"/>
    </xf>
    <xf numFmtId="0" fontId="40" fillId="0" borderId="0" xfId="98" applyFont="1" applyFill="1" applyBorder="1"/>
    <xf numFmtId="0" fontId="14" fillId="0" borderId="0" xfId="98" applyFont="1"/>
    <xf numFmtId="0" fontId="14" fillId="0" borderId="0" xfId="98" applyFont="1"/>
    <xf numFmtId="0" fontId="14" fillId="0" borderId="0" xfId="98" applyFont="1"/>
    <xf numFmtId="0" fontId="40" fillId="0" borderId="0" xfId="98" applyFont="1" applyFill="1" applyBorder="1"/>
    <xf numFmtId="0" fontId="41" fillId="0" borderId="0" xfId="100" applyFont="1" applyFill="1" applyBorder="1" applyAlignment="1">
      <alignment horizontal="right"/>
    </xf>
    <xf numFmtId="0" fontId="39" fillId="0" borderId="0" xfId="100" applyFont="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40" fillId="0" borderId="0" xfId="98" applyFont="1" applyFill="1" applyBorder="1"/>
    <xf numFmtId="0" fontId="14" fillId="0" borderId="0" xfId="98" applyFont="1"/>
    <xf numFmtId="0" fontId="40" fillId="0" borderId="0" xfId="98" applyFont="1" applyFill="1" applyBorder="1"/>
    <xf numFmtId="0" fontId="42" fillId="26" borderId="12" xfId="104" applyBorder="1" applyAlignment="1">
      <alignment horizontal="right"/>
    </xf>
    <xf numFmtId="0" fontId="14" fillId="25" borderId="0" xfId="98" applyFont="1" applyFill="1"/>
    <xf numFmtId="0" fontId="12" fillId="0" borderId="0" xfId="98" applyFont="1" applyFill="1"/>
    <xf numFmtId="0" fontId="13" fillId="25" borderId="0" xfId="98" applyFont="1" applyFill="1"/>
    <xf numFmtId="0" fontId="43" fillId="25" borderId="0" xfId="0" applyFont="1" applyFill="1" applyBorder="1" applyAlignment="1"/>
    <xf numFmtId="0" fontId="38" fillId="25" borderId="0" xfId="0" applyFont="1" applyFill="1" applyBorder="1" applyAlignment="1"/>
    <xf numFmtId="0" fontId="14" fillId="25" borderId="0" xfId="98" applyFont="1" applyFill="1" applyAlignment="1">
      <alignment horizontal="center"/>
    </xf>
    <xf numFmtId="0" fontId="46" fillId="25" borderId="0" xfId="98" applyFont="1" applyFill="1" applyAlignment="1">
      <alignment wrapText="1"/>
    </xf>
    <xf numFmtId="0" fontId="46" fillId="25" borderId="17" xfId="98" applyFont="1" applyFill="1" applyBorder="1" applyAlignment="1">
      <alignment horizontal="right" wrapText="1"/>
    </xf>
    <xf numFmtId="0" fontId="46" fillId="25" borderId="0" xfId="98" applyFont="1" applyFill="1" applyBorder="1" applyAlignment="1">
      <alignment horizontal="right" wrapText="1"/>
    </xf>
    <xf numFmtId="0" fontId="46" fillId="25" borderId="18" xfId="98" applyFont="1" applyFill="1" applyBorder="1" applyAlignment="1">
      <alignment horizontal="right" wrapText="1"/>
    </xf>
    <xf numFmtId="0" fontId="46" fillId="29" borderId="19" xfId="98" applyFont="1" applyFill="1" applyBorder="1" applyAlignment="1">
      <alignment horizontal="right" wrapText="1"/>
    </xf>
    <xf numFmtId="0" fontId="46" fillId="25" borderId="0" xfId="98" applyFont="1" applyFill="1" applyAlignment="1">
      <alignment horizontal="center" wrapText="1"/>
    </xf>
    <xf numFmtId="0" fontId="14" fillId="27" borderId="20" xfId="98" applyFont="1" applyFill="1" applyBorder="1"/>
    <xf numFmtId="0" fontId="14" fillId="31" borderId="18" xfId="98" applyFont="1" applyFill="1" applyBorder="1"/>
    <xf numFmtId="0" fontId="41" fillId="32" borderId="21" xfId="98" applyFont="1" applyFill="1" applyBorder="1"/>
    <xf numFmtId="0" fontId="14" fillId="33" borderId="22" xfId="98" applyFont="1" applyFill="1" applyBorder="1"/>
    <xf numFmtId="0" fontId="14" fillId="33" borderId="0" xfId="98" applyFont="1" applyFill="1" applyBorder="1"/>
    <xf numFmtId="0" fontId="14" fillId="25" borderId="10" xfId="98" applyFont="1" applyFill="1" applyBorder="1"/>
    <xf numFmtId="0" fontId="41" fillId="25" borderId="0" xfId="98" applyFont="1" applyFill="1"/>
    <xf numFmtId="0" fontId="14" fillId="25" borderId="0" xfId="98" applyFont="1" applyFill="1" applyAlignment="1">
      <alignment wrapText="1"/>
    </xf>
    <xf numFmtId="0" fontId="43" fillId="25" borderId="0" xfId="0" applyFont="1" applyFill="1"/>
    <xf numFmtId="0" fontId="0" fillId="25" borderId="0" xfId="0" applyFont="1" applyFill="1" applyAlignment="1">
      <alignment vertical="center"/>
    </xf>
    <xf numFmtId="0" fontId="43" fillId="0" borderId="0" xfId="0" applyFont="1"/>
    <xf numFmtId="0" fontId="47" fillId="25" borderId="0" xfId="105" applyFill="1"/>
    <xf numFmtId="0" fontId="37" fillId="25" borderId="0" xfId="98" applyFont="1" applyFill="1"/>
    <xf numFmtId="0" fontId="39" fillId="0" borderId="0" xfId="98" applyFont="1" applyAlignment="1">
      <alignment horizontal="left"/>
    </xf>
    <xf numFmtId="0" fontId="38" fillId="0" borderId="10" xfId="100" applyFont="1" applyBorder="1" applyAlignment="1">
      <alignment horizontal="center"/>
    </xf>
    <xf numFmtId="0" fontId="35" fillId="25" borderId="0" xfId="0" applyFont="1" applyFill="1" applyAlignment="1">
      <alignment horizontal="right"/>
    </xf>
    <xf numFmtId="0" fontId="35" fillId="25" borderId="0" xfId="0" applyFont="1" applyFill="1" applyBorder="1" applyAlignment="1">
      <alignment horizontal="right"/>
    </xf>
    <xf numFmtId="0" fontId="35" fillId="0" borderId="0" xfId="0" applyFont="1" applyFill="1" applyAlignment="1">
      <alignment horizontal="left"/>
    </xf>
    <xf numFmtId="0" fontId="14" fillId="30" borderId="13" xfId="98" applyFont="1" applyFill="1" applyBorder="1" applyAlignment="1">
      <alignment horizontal="center" vertical="center"/>
    </xf>
    <xf numFmtId="0" fontId="12" fillId="25" borderId="0" xfId="98" applyFont="1" applyFill="1" applyAlignment="1">
      <alignment horizontal="left" wrapText="1"/>
    </xf>
    <xf numFmtId="0" fontId="14" fillId="27" borderId="0" xfId="0" applyFont="1" applyFill="1" applyBorder="1" applyAlignment="1">
      <alignment horizontal="center"/>
    </xf>
    <xf numFmtId="164" fontId="43" fillId="0" borderId="0" xfId="0" applyNumberFormat="1" applyFont="1" applyFill="1" applyBorder="1" applyAlignment="1">
      <alignment horizontal="center"/>
    </xf>
    <xf numFmtId="0" fontId="39" fillId="28" borderId="14" xfId="98" applyFont="1" applyFill="1" applyBorder="1" applyAlignment="1">
      <alignment horizontal="left"/>
    </xf>
    <xf numFmtId="0" fontId="39" fillId="28" borderId="15" xfId="98" applyFont="1" applyFill="1" applyBorder="1" applyAlignment="1">
      <alignment horizontal="left"/>
    </xf>
    <xf numFmtId="0" fontId="39" fillId="28" borderId="16" xfId="98" applyFont="1" applyFill="1" applyBorder="1" applyAlignment="1">
      <alignment horizontal="left"/>
    </xf>
    <xf numFmtId="0" fontId="44" fillId="25" borderId="14" xfId="98" applyFont="1" applyFill="1" applyBorder="1" applyAlignment="1">
      <alignment horizontal="left" vertical="center" wrapText="1"/>
    </xf>
    <xf numFmtId="0" fontId="44" fillId="25" borderId="15" xfId="98" applyFont="1" applyFill="1" applyBorder="1" applyAlignment="1">
      <alignment horizontal="left" vertical="center" wrapText="1"/>
    </xf>
    <xf numFmtId="0" fontId="44" fillId="25" borderId="16" xfId="98" applyFont="1" applyFill="1" applyBorder="1" applyAlignment="1">
      <alignment horizontal="left" vertical="center" wrapText="1"/>
    </xf>
    <xf numFmtId="0" fontId="45" fillId="25" borderId="14" xfId="98" applyFont="1" applyFill="1" applyBorder="1" applyAlignment="1">
      <alignment horizontal="left" vertical="center" wrapText="1"/>
    </xf>
    <xf numFmtId="0" fontId="45" fillId="25" borderId="15" xfId="98" applyFont="1" applyFill="1" applyBorder="1" applyAlignment="1">
      <alignment horizontal="left" vertical="center" wrapText="1"/>
    </xf>
    <xf numFmtId="0" fontId="45" fillId="25" borderId="16" xfId="98" applyFont="1" applyFill="1" applyBorder="1" applyAlignment="1">
      <alignment horizontal="left" vertical="center" wrapText="1"/>
    </xf>
  </cellXfs>
  <cellStyles count="10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Currency 3" xfId="103"/>
    <cellStyle name="Explanatory Text 2" xfId="75"/>
    <cellStyle name="Explanatory Text 3" xfId="33"/>
    <cellStyle name="Good" xfId="104"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28</xdr:row>
      <xdr:rowOff>9525</xdr:rowOff>
    </xdr:from>
    <xdr:ext cx="6800850" cy="3533775"/>
    <xdr:sp macro="" textlink="">
      <xdr:nvSpPr>
        <xdr:cNvPr id="3" name="TextBox 2"/>
        <xdr:cNvSpPr txBox="1"/>
      </xdr:nvSpPr>
      <xdr:spPr>
        <a:xfrm>
          <a:off x="9525" y="56673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M28" sqref="M28"/>
    </sheetView>
  </sheetViews>
  <sheetFormatPr defaultRowHeight="12.75" x14ac:dyDescent="0.2"/>
  <cols>
    <col min="1" max="3" width="9.42578125" customWidth="1"/>
    <col min="4" max="7" width="8.85546875" customWidth="1"/>
  </cols>
  <sheetData>
    <row r="1" spans="1:8" ht="15.75" x14ac:dyDescent="0.25">
      <c r="A1" s="8" t="s">
        <v>0</v>
      </c>
      <c r="B1" s="7"/>
      <c r="C1" s="7"/>
      <c r="D1" s="7"/>
      <c r="E1" s="4"/>
      <c r="F1" s="4"/>
      <c r="G1" s="4"/>
    </row>
    <row r="2" spans="1:8" ht="15.75" x14ac:dyDescent="0.25">
      <c r="A2" s="2"/>
      <c r="B2" s="1"/>
      <c r="C2" s="3"/>
      <c r="D2" s="3"/>
      <c r="E2" s="3"/>
      <c r="F2" s="3"/>
      <c r="G2" s="3"/>
    </row>
    <row r="3" spans="1:8" s="5" customFormat="1" x14ac:dyDescent="0.2">
      <c r="A3" s="74"/>
      <c r="B3" s="74"/>
      <c r="C3" s="74"/>
      <c r="D3" s="31" t="s">
        <v>6</v>
      </c>
      <c r="E3" s="31" t="s">
        <v>7</v>
      </c>
      <c r="F3" s="31" t="s">
        <v>8</v>
      </c>
      <c r="G3" s="31" t="s">
        <v>9</v>
      </c>
      <c r="H3" s="32" t="s">
        <v>10</v>
      </c>
    </row>
    <row r="4" spans="1:8" x14ac:dyDescent="0.2">
      <c r="A4" s="73" t="s">
        <v>20</v>
      </c>
      <c r="B4" s="73"/>
      <c r="C4" s="73"/>
      <c r="D4" s="30">
        <v>0</v>
      </c>
      <c r="E4" s="40">
        <v>50</v>
      </c>
      <c r="F4" s="40">
        <v>8</v>
      </c>
      <c r="G4" s="40">
        <v>6</v>
      </c>
      <c r="H4" s="33">
        <f>SUM(E4:G4)</f>
        <v>64</v>
      </c>
    </row>
    <row r="5" spans="1:8" x14ac:dyDescent="0.2">
      <c r="A5" s="73" t="s">
        <v>21</v>
      </c>
      <c r="B5" s="73"/>
      <c r="C5" s="73"/>
      <c r="D5" s="30">
        <v>0</v>
      </c>
      <c r="E5" s="40">
        <v>50</v>
      </c>
      <c r="F5" s="40">
        <v>8</v>
      </c>
      <c r="G5" s="40">
        <v>6</v>
      </c>
      <c r="H5" s="46">
        <f t="shared" ref="H5:H11" si="0">SUM(E5:G5)</f>
        <v>64</v>
      </c>
    </row>
    <row r="6" spans="1:8" x14ac:dyDescent="0.2">
      <c r="A6" s="73" t="s">
        <v>22</v>
      </c>
      <c r="B6" s="73"/>
      <c r="C6" s="73"/>
      <c r="D6" s="30">
        <v>0</v>
      </c>
      <c r="E6" s="40">
        <v>50</v>
      </c>
      <c r="F6" s="40">
        <v>8</v>
      </c>
      <c r="G6" s="40">
        <v>6</v>
      </c>
      <c r="H6" s="46">
        <f t="shared" si="0"/>
        <v>64</v>
      </c>
    </row>
    <row r="7" spans="1:8" x14ac:dyDescent="0.2">
      <c r="A7" s="73" t="s">
        <v>23</v>
      </c>
      <c r="B7" s="73"/>
      <c r="C7" s="73"/>
      <c r="D7" s="36">
        <v>0</v>
      </c>
      <c r="E7" s="40">
        <v>40</v>
      </c>
      <c r="F7" s="40">
        <v>8</v>
      </c>
      <c r="G7" s="40">
        <v>6</v>
      </c>
      <c r="H7" s="46">
        <f t="shared" si="0"/>
        <v>54</v>
      </c>
    </row>
    <row r="8" spans="1:8" x14ac:dyDescent="0.2">
      <c r="A8" s="73" t="s">
        <v>24</v>
      </c>
      <c r="B8" s="73"/>
      <c r="C8" s="73"/>
      <c r="D8" s="36">
        <v>0</v>
      </c>
      <c r="E8" s="40">
        <v>50</v>
      </c>
      <c r="F8" s="40">
        <v>8</v>
      </c>
      <c r="G8" s="40">
        <v>6</v>
      </c>
      <c r="H8" s="46">
        <f t="shared" si="0"/>
        <v>64</v>
      </c>
    </row>
    <row r="9" spans="1:8" x14ac:dyDescent="0.2">
      <c r="A9" s="73" t="s">
        <v>25</v>
      </c>
      <c r="B9" s="73"/>
      <c r="C9" s="73"/>
      <c r="D9" s="36">
        <v>0</v>
      </c>
      <c r="E9" s="40">
        <v>30</v>
      </c>
      <c r="F9" s="40">
        <v>6</v>
      </c>
      <c r="G9" s="40">
        <v>6</v>
      </c>
      <c r="H9" s="46">
        <f t="shared" si="0"/>
        <v>42</v>
      </c>
    </row>
    <row r="10" spans="1:8" x14ac:dyDescent="0.2">
      <c r="A10" s="73" t="s">
        <v>26</v>
      </c>
      <c r="B10" s="73"/>
      <c r="C10" s="73"/>
      <c r="D10" s="36">
        <v>0</v>
      </c>
      <c r="E10" s="40">
        <v>50</v>
      </c>
      <c r="F10" s="40">
        <v>8</v>
      </c>
      <c r="G10" s="40">
        <v>8</v>
      </c>
      <c r="H10" s="46">
        <f t="shared" si="0"/>
        <v>66</v>
      </c>
    </row>
    <row r="11" spans="1:8" x14ac:dyDescent="0.2">
      <c r="A11" s="73" t="s">
        <v>27</v>
      </c>
      <c r="B11" s="73"/>
      <c r="C11" s="73"/>
      <c r="D11" s="36">
        <v>0</v>
      </c>
      <c r="E11" s="40">
        <v>50</v>
      </c>
      <c r="F11" s="40">
        <v>8</v>
      </c>
      <c r="G11" s="40">
        <v>8</v>
      </c>
      <c r="H11" s="46">
        <f t="shared" si="0"/>
        <v>66</v>
      </c>
    </row>
  </sheetData>
  <mergeCells count="9">
    <mergeCell ref="A11:C11"/>
    <mergeCell ref="A8:C8"/>
    <mergeCell ref="A9:C9"/>
    <mergeCell ref="A10:C10"/>
    <mergeCell ref="A3:C3"/>
    <mergeCell ref="A6:C6"/>
    <mergeCell ref="A7:C7"/>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I9" sqref="I9"/>
    </sheetView>
  </sheetViews>
  <sheetFormatPr defaultRowHeight="12.75" x14ac:dyDescent="0.2"/>
  <sheetData>
    <row r="1" spans="1:17" ht="15.75" x14ac:dyDescent="0.25">
      <c r="A1" s="8" t="s">
        <v>0</v>
      </c>
      <c r="B1" s="7"/>
      <c r="C1" s="7"/>
      <c r="D1" s="7"/>
      <c r="E1" s="4"/>
      <c r="F1" s="4"/>
      <c r="G1" s="4"/>
      <c r="H1" s="4"/>
      <c r="I1" s="4"/>
      <c r="J1" s="4"/>
    </row>
    <row r="2" spans="1:17" ht="15.75" x14ac:dyDescent="0.25">
      <c r="A2" s="4"/>
      <c r="B2" s="3"/>
      <c r="C2" s="3"/>
      <c r="D2" s="3"/>
      <c r="E2" s="3"/>
      <c r="F2" s="3"/>
      <c r="G2" s="3"/>
      <c r="H2" s="3"/>
      <c r="I2" s="3"/>
      <c r="J2" s="3"/>
    </row>
    <row r="3" spans="1:17" x14ac:dyDescent="0.2">
      <c r="A3" s="74"/>
      <c r="B3" s="74"/>
      <c r="C3" s="74"/>
      <c r="D3" s="31" t="s">
        <v>6</v>
      </c>
      <c r="E3" s="31" t="s">
        <v>7</v>
      </c>
      <c r="F3" s="31" t="s">
        <v>8</v>
      </c>
      <c r="G3" s="31" t="s">
        <v>9</v>
      </c>
      <c r="H3" s="32" t="s">
        <v>10</v>
      </c>
      <c r="I3" s="5"/>
      <c r="J3" s="5"/>
    </row>
    <row r="4" spans="1:17" x14ac:dyDescent="0.2">
      <c r="A4" s="73" t="s">
        <v>20</v>
      </c>
      <c r="B4" s="73"/>
      <c r="C4" s="73"/>
      <c r="D4" s="36">
        <v>0</v>
      </c>
      <c r="E4" s="41">
        <v>40</v>
      </c>
      <c r="F4" s="41">
        <v>8</v>
      </c>
      <c r="G4" s="41">
        <v>8</v>
      </c>
      <c r="H4" s="37">
        <f>SUM(E4:G4)</f>
        <v>56</v>
      </c>
      <c r="I4" s="6"/>
      <c r="J4" s="6"/>
    </row>
    <row r="5" spans="1:17" x14ac:dyDescent="0.2">
      <c r="A5" s="73" t="s">
        <v>21</v>
      </c>
      <c r="B5" s="73"/>
      <c r="C5" s="73"/>
      <c r="D5" s="36">
        <v>0</v>
      </c>
      <c r="E5" s="41">
        <v>10</v>
      </c>
      <c r="F5" s="41">
        <v>6</v>
      </c>
      <c r="G5" s="41">
        <v>6</v>
      </c>
      <c r="H5" s="46">
        <f t="shared" ref="H5:H11" si="0">SUM(E5:G5)</f>
        <v>22</v>
      </c>
      <c r="I5" s="34"/>
      <c r="J5" s="34"/>
      <c r="K5" s="34"/>
      <c r="L5" s="34"/>
      <c r="M5" s="34"/>
      <c r="N5" s="34"/>
      <c r="O5" s="33"/>
      <c r="P5" s="6"/>
      <c r="Q5" s="6"/>
    </row>
    <row r="6" spans="1:17" x14ac:dyDescent="0.2">
      <c r="A6" s="73" t="s">
        <v>22</v>
      </c>
      <c r="B6" s="73"/>
      <c r="C6" s="73"/>
      <c r="D6" s="36">
        <v>0</v>
      </c>
      <c r="E6" s="41">
        <v>50</v>
      </c>
      <c r="F6" s="41">
        <v>6</v>
      </c>
      <c r="G6" s="41">
        <v>6</v>
      </c>
      <c r="H6" s="46">
        <f t="shared" si="0"/>
        <v>62</v>
      </c>
      <c r="I6" s="34"/>
      <c r="J6" s="34"/>
      <c r="K6" s="34"/>
      <c r="L6" s="34"/>
      <c r="M6" s="34"/>
      <c r="N6" s="34"/>
      <c r="O6" s="33"/>
      <c r="P6" s="6"/>
      <c r="Q6" s="6"/>
    </row>
    <row r="7" spans="1:17" x14ac:dyDescent="0.2">
      <c r="A7" s="73" t="s">
        <v>23</v>
      </c>
      <c r="B7" s="73"/>
      <c r="C7" s="73"/>
      <c r="D7" s="36">
        <v>0</v>
      </c>
      <c r="E7" s="41">
        <v>10</v>
      </c>
      <c r="F7" s="41">
        <v>2</v>
      </c>
      <c r="G7" s="41">
        <v>6</v>
      </c>
      <c r="H7" s="46">
        <f t="shared" si="0"/>
        <v>18</v>
      </c>
      <c r="I7" s="6"/>
      <c r="J7" s="6"/>
      <c r="K7" s="6"/>
      <c r="L7" s="6"/>
      <c r="M7" s="6"/>
      <c r="N7" s="6"/>
      <c r="O7" s="6"/>
      <c r="P7" s="6"/>
      <c r="Q7" s="6"/>
    </row>
    <row r="8" spans="1:17" x14ac:dyDescent="0.2">
      <c r="A8" s="73" t="s">
        <v>24</v>
      </c>
      <c r="B8" s="73"/>
      <c r="C8" s="73"/>
      <c r="D8" s="36">
        <v>0</v>
      </c>
      <c r="E8" s="41">
        <v>20</v>
      </c>
      <c r="F8" s="41">
        <v>6</v>
      </c>
      <c r="G8" s="41">
        <v>6</v>
      </c>
      <c r="H8" s="46">
        <f t="shared" si="0"/>
        <v>32</v>
      </c>
      <c r="I8" s="6"/>
      <c r="J8" s="6"/>
      <c r="K8" s="6"/>
      <c r="L8" s="6"/>
      <c r="M8" s="6"/>
      <c r="N8" s="6"/>
      <c r="O8" s="6"/>
      <c r="P8" s="6"/>
      <c r="Q8" s="6"/>
    </row>
    <row r="9" spans="1:17" x14ac:dyDescent="0.2">
      <c r="A9" s="73" t="s">
        <v>25</v>
      </c>
      <c r="B9" s="73"/>
      <c r="C9" s="73"/>
      <c r="D9" s="36">
        <v>0</v>
      </c>
      <c r="E9" s="41">
        <v>10</v>
      </c>
      <c r="F9" s="41">
        <v>2</v>
      </c>
      <c r="G9" s="41">
        <v>2</v>
      </c>
      <c r="H9" s="46">
        <f t="shared" si="0"/>
        <v>14</v>
      </c>
      <c r="I9" s="6"/>
      <c r="J9" s="6"/>
      <c r="K9" s="6"/>
      <c r="L9" s="6"/>
      <c r="M9" s="6"/>
      <c r="N9" s="6"/>
      <c r="O9" s="6"/>
      <c r="P9" s="6"/>
      <c r="Q9" s="6"/>
    </row>
    <row r="10" spans="1:17" x14ac:dyDescent="0.2">
      <c r="A10" s="73" t="s">
        <v>26</v>
      </c>
      <c r="B10" s="73"/>
      <c r="C10" s="73"/>
      <c r="D10" s="36">
        <v>0</v>
      </c>
      <c r="E10" s="41">
        <v>50</v>
      </c>
      <c r="F10" s="41">
        <v>6</v>
      </c>
      <c r="G10" s="41">
        <v>6</v>
      </c>
      <c r="H10" s="46">
        <f t="shared" si="0"/>
        <v>62</v>
      </c>
      <c r="I10" s="6"/>
      <c r="J10" s="6"/>
      <c r="K10" s="6"/>
      <c r="L10" s="6"/>
      <c r="M10" s="6"/>
      <c r="N10" s="6"/>
      <c r="O10" s="6"/>
      <c r="P10" s="6"/>
      <c r="Q10" s="6"/>
    </row>
    <row r="11" spans="1:17" x14ac:dyDescent="0.2">
      <c r="A11" s="73" t="s">
        <v>27</v>
      </c>
      <c r="B11" s="73"/>
      <c r="C11" s="73"/>
      <c r="D11" s="36">
        <v>0</v>
      </c>
      <c r="E11" s="41">
        <v>30</v>
      </c>
      <c r="F11" s="41">
        <v>6</v>
      </c>
      <c r="G11" s="41">
        <v>4</v>
      </c>
      <c r="H11" s="46">
        <f t="shared" si="0"/>
        <v>40</v>
      </c>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sheetData>
  <mergeCells count="9">
    <mergeCell ref="A11:C11"/>
    <mergeCell ref="A8:C8"/>
    <mergeCell ref="A9:C9"/>
    <mergeCell ref="A10:C10"/>
    <mergeCell ref="A3:C3"/>
    <mergeCell ref="A6:C6"/>
    <mergeCell ref="A7:C7"/>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K31" sqref="K30:L31"/>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74"/>
      <c r="B3" s="74"/>
      <c r="C3" s="74"/>
      <c r="D3" s="31" t="s">
        <v>6</v>
      </c>
      <c r="E3" s="31" t="s">
        <v>7</v>
      </c>
      <c r="F3" s="31" t="s">
        <v>8</v>
      </c>
      <c r="G3" s="31" t="s">
        <v>9</v>
      </c>
      <c r="H3" s="32" t="s">
        <v>10</v>
      </c>
      <c r="I3" s="5"/>
      <c r="J3" s="5"/>
    </row>
    <row r="4" spans="1:17" x14ac:dyDescent="0.2">
      <c r="A4" s="73" t="s">
        <v>20</v>
      </c>
      <c r="B4" s="73"/>
      <c r="C4" s="73"/>
      <c r="D4" s="36">
        <v>0</v>
      </c>
      <c r="E4" s="42">
        <v>50</v>
      </c>
      <c r="F4" s="42">
        <v>6</v>
      </c>
      <c r="G4" s="42">
        <v>6</v>
      </c>
      <c r="H4" s="37">
        <f>SUM(E4:G4)</f>
        <v>62</v>
      </c>
      <c r="I4" s="6"/>
      <c r="J4" s="6"/>
    </row>
    <row r="5" spans="1:17" x14ac:dyDescent="0.2">
      <c r="A5" s="73" t="s">
        <v>21</v>
      </c>
      <c r="B5" s="73"/>
      <c r="C5" s="73"/>
      <c r="D5" s="36">
        <v>0</v>
      </c>
      <c r="E5" s="42">
        <v>30</v>
      </c>
      <c r="F5" s="42">
        <v>6</v>
      </c>
      <c r="G5" s="42">
        <v>2</v>
      </c>
      <c r="H5" s="46">
        <f t="shared" ref="H5:H11" si="0">SUM(E5:G5)</f>
        <v>38</v>
      </c>
      <c r="I5" s="6"/>
      <c r="J5" s="6"/>
    </row>
    <row r="6" spans="1:17" x14ac:dyDescent="0.2">
      <c r="A6" s="73" t="s">
        <v>22</v>
      </c>
      <c r="B6" s="73"/>
      <c r="C6" s="73"/>
      <c r="D6" s="36">
        <v>0</v>
      </c>
      <c r="E6" s="42">
        <v>40</v>
      </c>
      <c r="F6" s="42">
        <v>10</v>
      </c>
      <c r="G6" s="42">
        <v>6</v>
      </c>
      <c r="H6" s="46">
        <f t="shared" si="0"/>
        <v>56</v>
      </c>
      <c r="I6" s="35"/>
      <c r="J6" s="35"/>
      <c r="K6" s="35"/>
      <c r="L6" s="35"/>
      <c r="M6" s="35"/>
      <c r="N6" s="35"/>
      <c r="O6" s="33"/>
      <c r="P6" s="6"/>
      <c r="Q6" s="6"/>
    </row>
    <row r="7" spans="1:17" x14ac:dyDescent="0.2">
      <c r="A7" s="73" t="s">
        <v>23</v>
      </c>
      <c r="B7" s="73"/>
      <c r="C7" s="73"/>
      <c r="D7" s="36">
        <v>0</v>
      </c>
      <c r="E7" s="42">
        <v>20</v>
      </c>
      <c r="F7" s="42">
        <v>6</v>
      </c>
      <c r="G7" s="42">
        <v>4</v>
      </c>
      <c r="H7" s="46">
        <f t="shared" si="0"/>
        <v>30</v>
      </c>
      <c r="I7" s="6"/>
      <c r="J7" s="6"/>
      <c r="K7" s="6"/>
      <c r="L7" s="6"/>
      <c r="M7" s="6"/>
      <c r="N7" s="6"/>
      <c r="O7" s="6"/>
      <c r="P7" s="6"/>
      <c r="Q7" s="6"/>
    </row>
    <row r="8" spans="1:17" x14ac:dyDescent="0.2">
      <c r="A8" s="73" t="s">
        <v>24</v>
      </c>
      <c r="B8" s="73"/>
      <c r="C8" s="73"/>
      <c r="D8" s="36">
        <v>0</v>
      </c>
      <c r="E8" s="42">
        <v>40</v>
      </c>
      <c r="F8" s="42">
        <v>4</v>
      </c>
      <c r="G8" s="42">
        <v>4</v>
      </c>
      <c r="H8" s="46">
        <f t="shared" si="0"/>
        <v>48</v>
      </c>
      <c r="I8" s="6"/>
      <c r="J8" s="6"/>
      <c r="K8" s="6"/>
      <c r="L8" s="6"/>
      <c r="M8" s="6"/>
      <c r="N8" s="6"/>
      <c r="O8" s="6"/>
      <c r="P8" s="6"/>
      <c r="Q8" s="6"/>
    </row>
    <row r="9" spans="1:17" x14ac:dyDescent="0.2">
      <c r="A9" s="73" t="s">
        <v>25</v>
      </c>
      <c r="B9" s="73"/>
      <c r="C9" s="73"/>
      <c r="D9" s="36">
        <v>0</v>
      </c>
      <c r="E9" s="42">
        <v>50</v>
      </c>
      <c r="F9" s="42">
        <v>8</v>
      </c>
      <c r="G9" s="42">
        <v>8</v>
      </c>
      <c r="H9" s="46">
        <f t="shared" si="0"/>
        <v>66</v>
      </c>
      <c r="I9" s="6"/>
      <c r="J9" s="6"/>
      <c r="K9" s="6"/>
      <c r="L9" s="6"/>
      <c r="M9" s="6"/>
      <c r="N9" s="6"/>
      <c r="O9" s="6"/>
      <c r="P9" s="6"/>
      <c r="Q9" s="6"/>
    </row>
    <row r="10" spans="1:17" x14ac:dyDescent="0.2">
      <c r="A10" s="73" t="s">
        <v>26</v>
      </c>
      <c r="B10" s="73"/>
      <c r="C10" s="73"/>
      <c r="D10" s="36">
        <v>0</v>
      </c>
      <c r="E10" s="42">
        <v>30</v>
      </c>
      <c r="F10" s="42">
        <v>6</v>
      </c>
      <c r="G10" s="42">
        <v>8</v>
      </c>
      <c r="H10" s="46">
        <f t="shared" si="0"/>
        <v>44</v>
      </c>
      <c r="I10" s="6"/>
      <c r="J10" s="6"/>
      <c r="K10" s="6"/>
      <c r="L10" s="6"/>
      <c r="M10" s="6"/>
      <c r="N10" s="6"/>
      <c r="O10" s="6"/>
      <c r="P10" s="6"/>
      <c r="Q10" s="6"/>
    </row>
    <row r="11" spans="1:17" x14ac:dyDescent="0.2">
      <c r="A11" s="73" t="s">
        <v>27</v>
      </c>
      <c r="B11" s="73"/>
      <c r="C11" s="73"/>
      <c r="D11" s="36">
        <v>0</v>
      </c>
      <c r="E11" s="42">
        <v>50</v>
      </c>
      <c r="F11" s="42">
        <v>10</v>
      </c>
      <c r="G11" s="42">
        <v>8</v>
      </c>
      <c r="H11" s="46">
        <f t="shared" si="0"/>
        <v>68</v>
      </c>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sheetData>
  <mergeCells count="9">
    <mergeCell ref="A11:C11"/>
    <mergeCell ref="A8:C8"/>
    <mergeCell ref="A9:C9"/>
    <mergeCell ref="A10:C10"/>
    <mergeCell ref="A3:C3"/>
    <mergeCell ref="A6:C6"/>
    <mergeCell ref="A7:C7"/>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I9" sqref="I9"/>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74"/>
      <c r="B3" s="74"/>
      <c r="C3" s="74"/>
      <c r="D3" s="31" t="s">
        <v>6</v>
      </c>
      <c r="E3" s="31" t="s">
        <v>7</v>
      </c>
      <c r="F3" s="31" t="s">
        <v>8</v>
      </c>
      <c r="G3" s="31" t="s">
        <v>9</v>
      </c>
      <c r="H3" s="32" t="s">
        <v>10</v>
      </c>
    </row>
    <row r="4" spans="1:17" x14ac:dyDescent="0.2">
      <c r="A4" s="73" t="s">
        <v>20</v>
      </c>
      <c r="B4" s="73"/>
      <c r="C4" s="73"/>
      <c r="E4" s="45">
        <v>50</v>
      </c>
      <c r="F4" s="45">
        <v>10</v>
      </c>
      <c r="G4" s="45">
        <v>10</v>
      </c>
      <c r="H4" s="37">
        <f>SUM(E4:G4)</f>
        <v>70</v>
      </c>
    </row>
    <row r="5" spans="1:17" x14ac:dyDescent="0.2">
      <c r="A5" s="73" t="s">
        <v>21</v>
      </c>
      <c r="B5" s="73"/>
      <c r="C5" s="73"/>
      <c r="E5" s="45">
        <v>30</v>
      </c>
      <c r="F5" s="45">
        <v>8</v>
      </c>
      <c r="G5" s="45">
        <v>10</v>
      </c>
      <c r="H5" s="46">
        <f t="shared" ref="H5:H11" si="0">SUM(E5:G5)</f>
        <v>48</v>
      </c>
    </row>
    <row r="6" spans="1:17" x14ac:dyDescent="0.2">
      <c r="A6" s="73" t="s">
        <v>22</v>
      </c>
      <c r="B6" s="73"/>
      <c r="C6" s="73"/>
      <c r="E6" s="45">
        <v>30</v>
      </c>
      <c r="F6" s="45">
        <v>8</v>
      </c>
      <c r="G6" s="45">
        <v>10</v>
      </c>
      <c r="H6" s="46">
        <f t="shared" si="0"/>
        <v>48</v>
      </c>
    </row>
    <row r="7" spans="1:17" x14ac:dyDescent="0.2">
      <c r="A7" s="73" t="s">
        <v>23</v>
      </c>
      <c r="B7" s="73"/>
      <c r="C7" s="73"/>
      <c r="E7" s="45">
        <v>40</v>
      </c>
      <c r="F7" s="45">
        <v>8</v>
      </c>
      <c r="G7" s="45">
        <v>8</v>
      </c>
      <c r="H7" s="46">
        <f t="shared" si="0"/>
        <v>56</v>
      </c>
      <c r="I7" s="6"/>
      <c r="J7" s="6"/>
      <c r="K7" s="6"/>
      <c r="L7" s="6"/>
      <c r="M7" s="6"/>
      <c r="N7" s="6"/>
      <c r="O7" s="37"/>
      <c r="P7" s="6"/>
      <c r="Q7" s="6"/>
    </row>
    <row r="8" spans="1:17" x14ac:dyDescent="0.2">
      <c r="A8" s="73" t="s">
        <v>24</v>
      </c>
      <c r="B8" s="73"/>
      <c r="C8" s="73"/>
      <c r="E8" s="45">
        <v>30</v>
      </c>
      <c r="F8" s="45">
        <v>8</v>
      </c>
      <c r="G8" s="45">
        <v>8</v>
      </c>
      <c r="H8" s="46">
        <f t="shared" si="0"/>
        <v>46</v>
      </c>
      <c r="I8" s="6"/>
      <c r="J8" s="6"/>
      <c r="K8" s="6"/>
      <c r="L8" s="6"/>
      <c r="M8" s="6"/>
      <c r="N8" s="6"/>
      <c r="O8" s="6"/>
      <c r="P8" s="6"/>
      <c r="Q8" s="6"/>
    </row>
    <row r="9" spans="1:17" x14ac:dyDescent="0.2">
      <c r="A9" s="73" t="s">
        <v>25</v>
      </c>
      <c r="B9" s="73"/>
      <c r="C9" s="73"/>
      <c r="E9" s="45">
        <v>30</v>
      </c>
      <c r="F9" s="45">
        <v>6</v>
      </c>
      <c r="G9" s="45">
        <v>6</v>
      </c>
      <c r="H9" s="46">
        <f t="shared" si="0"/>
        <v>42</v>
      </c>
      <c r="I9" s="6"/>
      <c r="J9" s="6"/>
      <c r="K9" s="6"/>
      <c r="L9" s="6"/>
      <c r="M9" s="6"/>
      <c r="N9" s="6"/>
      <c r="O9" s="6"/>
      <c r="P9" s="6"/>
      <c r="Q9" s="6"/>
    </row>
    <row r="10" spans="1:17" x14ac:dyDescent="0.2">
      <c r="A10" s="73" t="s">
        <v>26</v>
      </c>
      <c r="B10" s="73"/>
      <c r="C10" s="73"/>
      <c r="E10" s="45">
        <v>50</v>
      </c>
      <c r="F10" s="45">
        <v>8</v>
      </c>
      <c r="G10" s="45">
        <v>10</v>
      </c>
      <c r="H10" s="46">
        <f t="shared" si="0"/>
        <v>68</v>
      </c>
      <c r="I10" s="6"/>
      <c r="J10" s="6"/>
      <c r="K10" s="6"/>
      <c r="L10" s="6"/>
      <c r="M10" s="6"/>
      <c r="N10" s="6"/>
      <c r="O10" s="6"/>
      <c r="P10" s="6"/>
      <c r="Q10" s="6"/>
    </row>
    <row r="11" spans="1:17" x14ac:dyDescent="0.2">
      <c r="A11" s="73" t="s">
        <v>27</v>
      </c>
      <c r="B11" s="73"/>
      <c r="C11" s="73"/>
      <c r="E11" s="45">
        <v>50</v>
      </c>
      <c r="F11" s="45">
        <v>10</v>
      </c>
      <c r="G11" s="45">
        <v>10</v>
      </c>
      <c r="H11" s="46">
        <f t="shared" si="0"/>
        <v>70</v>
      </c>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sheetData>
  <mergeCells count="9">
    <mergeCell ref="A8:C8"/>
    <mergeCell ref="A9:C9"/>
    <mergeCell ref="A10:C10"/>
    <mergeCell ref="A11:C11"/>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E8" sqref="E8"/>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74"/>
      <c r="B3" s="74"/>
      <c r="C3" s="74"/>
      <c r="D3" s="31" t="s">
        <v>6</v>
      </c>
      <c r="E3" s="31" t="s">
        <v>7</v>
      </c>
      <c r="F3" s="31" t="s">
        <v>8</v>
      </c>
      <c r="G3" s="31" t="s">
        <v>9</v>
      </c>
      <c r="H3" s="32" t="s">
        <v>10</v>
      </c>
      <c r="I3" s="39"/>
      <c r="J3" s="39"/>
      <c r="K3" s="39"/>
      <c r="L3" s="39"/>
      <c r="M3" s="39"/>
      <c r="N3" s="39"/>
      <c r="O3" s="38"/>
      <c r="P3" s="5"/>
      <c r="Q3" s="29"/>
    </row>
    <row r="4" spans="1:17" x14ac:dyDescent="0.2">
      <c r="A4" s="73" t="s">
        <v>20</v>
      </c>
      <c r="B4" s="73"/>
      <c r="C4" s="73"/>
      <c r="D4" s="43">
        <v>26.400000000000002</v>
      </c>
      <c r="E4" s="43">
        <v>44</v>
      </c>
      <c r="F4" s="43">
        <v>7</v>
      </c>
      <c r="G4" s="43">
        <v>7</v>
      </c>
      <c r="H4" s="44">
        <f>SUM(E4:G4)</f>
        <v>58</v>
      </c>
      <c r="I4" s="36"/>
      <c r="J4" s="36"/>
      <c r="K4" s="36"/>
      <c r="L4" s="36"/>
      <c r="M4" s="36"/>
      <c r="N4" s="36"/>
      <c r="O4" s="33"/>
      <c r="P4" s="6"/>
      <c r="Q4" s="6"/>
    </row>
    <row r="5" spans="1:17" x14ac:dyDescent="0.2">
      <c r="A5" s="73" t="s">
        <v>21</v>
      </c>
      <c r="B5" s="73"/>
      <c r="C5" s="73"/>
      <c r="D5" s="43">
        <v>14.399999999999999</v>
      </c>
      <c r="E5" s="43">
        <v>34</v>
      </c>
      <c r="F5" s="43">
        <v>6.8</v>
      </c>
      <c r="G5" s="43">
        <v>6.8</v>
      </c>
      <c r="H5" s="46">
        <f t="shared" ref="H5:H11" si="0">SUM(E5:G5)</f>
        <v>47.599999999999994</v>
      </c>
      <c r="I5" s="36"/>
      <c r="J5" s="36"/>
      <c r="K5" s="36"/>
      <c r="L5" s="36"/>
      <c r="M5" s="36"/>
      <c r="N5" s="36"/>
      <c r="O5" s="37"/>
      <c r="P5" s="6"/>
      <c r="Q5" s="6"/>
    </row>
    <row r="6" spans="1:17" x14ac:dyDescent="0.2">
      <c r="A6" s="73" t="s">
        <v>22</v>
      </c>
      <c r="B6" s="73"/>
      <c r="C6" s="73"/>
      <c r="D6" s="43">
        <v>15</v>
      </c>
      <c r="E6" s="43">
        <v>44</v>
      </c>
      <c r="F6" s="43">
        <v>8.8000000000000007</v>
      </c>
      <c r="G6" s="43">
        <v>8.8000000000000007</v>
      </c>
      <c r="H6" s="46">
        <f t="shared" si="0"/>
        <v>61.599999999999994</v>
      </c>
      <c r="I6" s="36"/>
      <c r="J6" s="36"/>
      <c r="K6" s="36"/>
      <c r="L6" s="36"/>
      <c r="M6" s="36"/>
      <c r="N6" s="36"/>
      <c r="O6" s="37"/>
      <c r="P6" s="6"/>
      <c r="Q6" s="6"/>
    </row>
    <row r="7" spans="1:17" x14ac:dyDescent="0.2">
      <c r="A7" s="73" t="s">
        <v>23</v>
      </c>
      <c r="B7" s="73"/>
      <c r="C7" s="73"/>
      <c r="D7" s="43">
        <v>9</v>
      </c>
      <c r="E7" s="43">
        <v>24</v>
      </c>
      <c r="F7" s="43">
        <v>4.8</v>
      </c>
      <c r="G7" s="43">
        <v>4.8</v>
      </c>
      <c r="H7" s="46">
        <f t="shared" si="0"/>
        <v>33.6</v>
      </c>
      <c r="I7" s="6"/>
      <c r="J7" s="6"/>
      <c r="K7" s="6"/>
      <c r="L7" s="6"/>
      <c r="M7" s="6"/>
      <c r="N7" s="6"/>
      <c r="O7" s="6"/>
      <c r="P7" s="6"/>
      <c r="Q7" s="6"/>
    </row>
    <row r="8" spans="1:17" x14ac:dyDescent="0.2">
      <c r="A8" s="73" t="s">
        <v>24</v>
      </c>
      <c r="B8" s="73"/>
      <c r="C8" s="73"/>
      <c r="D8" s="43">
        <v>21</v>
      </c>
      <c r="E8" s="43">
        <v>34</v>
      </c>
      <c r="F8" s="43">
        <v>6.8</v>
      </c>
      <c r="G8" s="43">
        <v>4.8</v>
      </c>
      <c r="H8" s="46">
        <f t="shared" si="0"/>
        <v>45.599999999999994</v>
      </c>
      <c r="I8" s="6"/>
      <c r="J8" s="6"/>
      <c r="K8" s="6"/>
      <c r="L8" s="6"/>
      <c r="M8" s="6"/>
      <c r="N8" s="6"/>
      <c r="O8" s="6"/>
      <c r="P8" s="6"/>
      <c r="Q8" s="6"/>
    </row>
    <row r="9" spans="1:17" x14ac:dyDescent="0.2">
      <c r="A9" s="73" t="s">
        <v>25</v>
      </c>
      <c r="B9" s="73"/>
      <c r="C9" s="73"/>
      <c r="D9" s="43">
        <v>30</v>
      </c>
      <c r="E9" s="43">
        <v>44</v>
      </c>
      <c r="F9" s="43">
        <v>8.8000000000000007</v>
      </c>
      <c r="G9" s="43">
        <v>10</v>
      </c>
      <c r="H9" s="46">
        <f t="shared" si="0"/>
        <v>62.8</v>
      </c>
      <c r="I9" s="6"/>
      <c r="J9" s="6"/>
      <c r="K9" s="6"/>
      <c r="L9" s="6"/>
      <c r="M9" s="6"/>
      <c r="N9" s="6"/>
      <c r="O9" s="6"/>
      <c r="P9" s="6"/>
      <c r="Q9" s="6"/>
    </row>
    <row r="10" spans="1:17" x14ac:dyDescent="0.2">
      <c r="A10" s="73" t="s">
        <v>26</v>
      </c>
      <c r="B10" s="73"/>
      <c r="C10" s="73"/>
      <c r="D10" s="43">
        <v>15</v>
      </c>
      <c r="E10" s="43">
        <v>34</v>
      </c>
      <c r="F10" s="43">
        <v>6.8</v>
      </c>
      <c r="G10" s="43">
        <v>6.8</v>
      </c>
      <c r="H10" s="46">
        <f t="shared" si="0"/>
        <v>47.599999999999994</v>
      </c>
      <c r="I10" s="6"/>
      <c r="J10" s="6"/>
      <c r="K10" s="6"/>
      <c r="L10" s="6"/>
      <c r="M10" s="6"/>
      <c r="N10" s="6"/>
      <c r="O10" s="6"/>
      <c r="P10" s="6"/>
      <c r="Q10" s="6"/>
    </row>
    <row r="11" spans="1:17" x14ac:dyDescent="0.2">
      <c r="A11" s="73" t="s">
        <v>27</v>
      </c>
      <c r="B11" s="73"/>
      <c r="C11" s="73"/>
      <c r="D11" s="43">
        <v>27</v>
      </c>
      <c r="E11" s="43">
        <v>34</v>
      </c>
      <c r="F11" s="43">
        <v>6.8</v>
      </c>
      <c r="G11" s="43">
        <v>4.8</v>
      </c>
      <c r="H11" s="46">
        <f t="shared" si="0"/>
        <v>45.599999999999994</v>
      </c>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sheetData>
  <mergeCells count="9">
    <mergeCell ref="A11:C11"/>
    <mergeCell ref="A8:C8"/>
    <mergeCell ref="A9:C9"/>
    <mergeCell ref="A10:C10"/>
    <mergeCell ref="A3:C3"/>
    <mergeCell ref="A6:C6"/>
    <mergeCell ref="A7:C7"/>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O21" sqref="O21"/>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77" t="s">
        <v>28</v>
      </c>
      <c r="B3" s="77"/>
      <c r="C3" s="77"/>
      <c r="D3" s="77"/>
      <c r="E3" s="77"/>
      <c r="F3" s="77"/>
      <c r="G3" s="77"/>
      <c r="H3" s="77"/>
      <c r="I3" s="11"/>
      <c r="J3" s="11"/>
    </row>
    <row r="4" spans="1:15" x14ac:dyDescent="0.2">
      <c r="A4" s="10"/>
      <c r="B4" s="10"/>
      <c r="C4" s="10"/>
      <c r="D4" s="10"/>
      <c r="E4" s="10"/>
      <c r="F4" s="10"/>
      <c r="G4" s="13"/>
      <c r="H4" s="13"/>
      <c r="I4" s="14"/>
      <c r="J4" s="14"/>
    </row>
    <row r="5" spans="1:15" ht="15.75" x14ac:dyDescent="0.25">
      <c r="G5" s="75" t="s">
        <v>17</v>
      </c>
      <c r="H5" s="75"/>
      <c r="I5" s="15"/>
      <c r="J5" s="16"/>
      <c r="K5" s="76" t="s">
        <v>18</v>
      </c>
      <c r="L5" s="76"/>
      <c r="M5" s="16"/>
      <c r="N5" s="75" t="s">
        <v>19</v>
      </c>
      <c r="O5" s="75"/>
    </row>
    <row r="6" spans="1:15" s="20" customFormat="1" ht="135" customHeight="1" x14ac:dyDescent="0.2">
      <c r="A6" s="17"/>
      <c r="B6" s="18" t="s">
        <v>2</v>
      </c>
      <c r="C6" s="18" t="s">
        <v>3</v>
      </c>
      <c r="D6" s="18" t="s">
        <v>4</v>
      </c>
      <c r="E6" s="18" t="s">
        <v>29</v>
      </c>
      <c r="F6" s="19" t="s">
        <v>5</v>
      </c>
      <c r="G6" s="18" t="s">
        <v>12</v>
      </c>
      <c r="H6" s="26" t="s">
        <v>13</v>
      </c>
      <c r="J6" s="19" t="str">
        <f>F6</f>
        <v>Evaluator 5</v>
      </c>
      <c r="K6" s="18" t="s">
        <v>15</v>
      </c>
      <c r="L6" s="26" t="s">
        <v>14</v>
      </c>
      <c r="N6" s="18" t="s">
        <v>1</v>
      </c>
      <c r="O6" s="26" t="s">
        <v>16</v>
      </c>
    </row>
    <row r="7" spans="1:15" ht="16.5" customHeight="1" x14ac:dyDescent="0.25">
      <c r="A7" s="24" t="str">
        <f>'Evaluator 5'!A4:D4</f>
        <v>Affiliated Engineers</v>
      </c>
      <c r="B7" s="21">
        <f>'Evaluator 1'!H4</f>
        <v>64</v>
      </c>
      <c r="C7" s="21">
        <f>'Evaluator 2'!H4</f>
        <v>56</v>
      </c>
      <c r="D7" s="21">
        <f>'Evaluator 3'!H4</f>
        <v>62</v>
      </c>
      <c r="E7" s="21">
        <f>'Evaluator 4'!H4</f>
        <v>70</v>
      </c>
      <c r="F7" s="22">
        <f>'Evaluator 5'!H4</f>
        <v>58</v>
      </c>
      <c r="G7" s="21">
        <f>AVERAGE(B7:F7)</f>
        <v>62</v>
      </c>
      <c r="H7" s="27">
        <f>RANK(G7,$G$7:$G$14,0)</f>
        <v>1</v>
      </c>
      <c r="J7" s="28">
        <f>'Evaluator 5'!D4</f>
        <v>26.400000000000002</v>
      </c>
      <c r="K7" s="21">
        <f t="shared" ref="K7:K14" si="0">AVERAGE(J7:J7)</f>
        <v>26.400000000000002</v>
      </c>
      <c r="L7" s="27">
        <f>RANK(K7,$K$7:$K$14,0)</f>
        <v>3</v>
      </c>
      <c r="N7" s="23">
        <f>G7+K7</f>
        <v>88.4</v>
      </c>
      <c r="O7" s="47">
        <f>RANK(N7,$N$7:$N$14,0)</f>
        <v>1</v>
      </c>
    </row>
    <row r="8" spans="1:15" ht="16.5" customHeight="1" x14ac:dyDescent="0.2">
      <c r="A8" s="24" t="str">
        <f>'Evaluator 5'!A5:D5</f>
        <v>Alitek Security and Surveillance Analytics</v>
      </c>
      <c r="B8" s="21">
        <f>'Evaluator 1'!H5</f>
        <v>64</v>
      </c>
      <c r="C8" s="21">
        <f>'Evaluator 2'!H5</f>
        <v>22</v>
      </c>
      <c r="D8" s="21">
        <f>'Evaluator 3'!H5</f>
        <v>38</v>
      </c>
      <c r="E8" s="21">
        <f>'Evaluator 4'!H5</f>
        <v>48</v>
      </c>
      <c r="F8" s="22">
        <f>'Evaluator 5'!H5</f>
        <v>47.599999999999994</v>
      </c>
      <c r="G8" s="21">
        <f>AVERAGE(B8:F8)</f>
        <v>43.92</v>
      </c>
      <c r="H8" s="27">
        <f t="shared" ref="H8:H14" si="1">RANK(G8,$G$7:$G$14,0)</f>
        <v>7</v>
      </c>
      <c r="J8" s="28">
        <f>'Evaluator 5'!D5</f>
        <v>14.399999999999999</v>
      </c>
      <c r="K8" s="21">
        <f t="shared" si="0"/>
        <v>14.399999999999999</v>
      </c>
      <c r="L8" s="27">
        <f t="shared" ref="L8:L14" si="2">RANK(K8,$K$7:$K$14,0)</f>
        <v>7</v>
      </c>
      <c r="N8" s="23">
        <f t="shared" ref="N8:N13" si="3">G8+K8</f>
        <v>58.32</v>
      </c>
      <c r="O8" s="27">
        <f t="shared" ref="O8:O14" si="4">RANK(N8,$N$7:$N$14,0)</f>
        <v>7</v>
      </c>
    </row>
    <row r="9" spans="1:15" ht="16.5" customHeight="1" x14ac:dyDescent="0.2">
      <c r="A9" s="24" t="str">
        <f>'Evaluator 5'!A6:D6</f>
        <v>IMEG Corp</v>
      </c>
      <c r="B9" s="21">
        <f>'Evaluator 1'!H6</f>
        <v>64</v>
      </c>
      <c r="C9" s="21">
        <f>'Evaluator 2'!H6</f>
        <v>62</v>
      </c>
      <c r="D9" s="21">
        <f>'Evaluator 3'!H6</f>
        <v>56</v>
      </c>
      <c r="E9" s="21">
        <f>'Evaluator 4'!H6</f>
        <v>48</v>
      </c>
      <c r="F9" s="22">
        <f>'Evaluator 5'!H6</f>
        <v>61.599999999999994</v>
      </c>
      <c r="G9" s="21">
        <f t="shared" ref="G9:G13" si="5">AVERAGE(B9:F9)</f>
        <v>58.320000000000007</v>
      </c>
      <c r="H9" s="27">
        <f t="shared" si="1"/>
        <v>2</v>
      </c>
      <c r="J9" s="28">
        <f>'Evaluator 5'!D6</f>
        <v>15</v>
      </c>
      <c r="K9" s="21">
        <f t="shared" si="0"/>
        <v>15</v>
      </c>
      <c r="L9" s="27">
        <f t="shared" si="2"/>
        <v>5</v>
      </c>
      <c r="N9" s="23">
        <f t="shared" si="3"/>
        <v>73.320000000000007</v>
      </c>
      <c r="O9" s="27">
        <f t="shared" si="4"/>
        <v>4</v>
      </c>
    </row>
    <row r="10" spans="1:15" x14ac:dyDescent="0.2">
      <c r="A10" s="24" t="str">
        <f>'Evaluator 5'!A7:D7</f>
        <v>Jones DBR</v>
      </c>
      <c r="B10" s="21">
        <f>'Evaluator 1'!H7</f>
        <v>54</v>
      </c>
      <c r="C10" s="21">
        <f>'Evaluator 2'!H7</f>
        <v>18</v>
      </c>
      <c r="D10" s="21">
        <f>'Evaluator 3'!H7</f>
        <v>30</v>
      </c>
      <c r="E10" s="21">
        <f>'Evaluator 4'!H7</f>
        <v>56</v>
      </c>
      <c r="F10" s="22">
        <f>'Evaluator 5'!H7</f>
        <v>33.6</v>
      </c>
      <c r="G10" s="21">
        <f t="shared" si="5"/>
        <v>38.32</v>
      </c>
      <c r="H10" s="27">
        <f t="shared" si="1"/>
        <v>8</v>
      </c>
      <c r="J10" s="28">
        <f>'Evaluator 5'!D7</f>
        <v>9</v>
      </c>
      <c r="K10" s="21">
        <f t="shared" si="0"/>
        <v>9</v>
      </c>
      <c r="L10" s="27">
        <f t="shared" si="2"/>
        <v>8</v>
      </c>
      <c r="N10" s="23">
        <f t="shared" si="3"/>
        <v>47.32</v>
      </c>
      <c r="O10" s="27">
        <f t="shared" si="4"/>
        <v>8</v>
      </c>
    </row>
    <row r="11" spans="1:15" x14ac:dyDescent="0.2">
      <c r="A11" s="24" t="str">
        <f>'Evaluator 5'!A8:D8</f>
        <v>Margolis Healy &amp; Associates</v>
      </c>
      <c r="B11" s="21">
        <f>'Evaluator 1'!H8</f>
        <v>64</v>
      </c>
      <c r="C11" s="21">
        <f>'Evaluator 2'!H8</f>
        <v>32</v>
      </c>
      <c r="D11" s="21">
        <f>'Evaluator 3'!H8</f>
        <v>48</v>
      </c>
      <c r="E11" s="21">
        <f>'Evaluator 4'!H8</f>
        <v>46</v>
      </c>
      <c r="F11" s="22">
        <f>'Evaluator 5'!H8</f>
        <v>45.599999999999994</v>
      </c>
      <c r="G11" s="21">
        <f t="shared" si="5"/>
        <v>47.12</v>
      </c>
      <c r="H11" s="27">
        <f t="shared" si="1"/>
        <v>5</v>
      </c>
      <c r="J11" s="28">
        <f>'Evaluator 5'!D8</f>
        <v>21</v>
      </c>
      <c r="K11" s="21">
        <f t="shared" si="0"/>
        <v>21</v>
      </c>
      <c r="L11" s="27">
        <f t="shared" si="2"/>
        <v>4</v>
      </c>
      <c r="N11" s="23">
        <f t="shared" si="3"/>
        <v>68.12</v>
      </c>
      <c r="O11" s="27">
        <f t="shared" si="4"/>
        <v>6</v>
      </c>
    </row>
    <row r="12" spans="1:15" x14ac:dyDescent="0.2">
      <c r="A12" s="24" t="str">
        <f>'Evaluator 5'!A9:D9</f>
        <v>SC&amp;E</v>
      </c>
      <c r="B12" s="21">
        <f>'Evaluator 1'!H9</f>
        <v>42</v>
      </c>
      <c r="C12" s="21">
        <f>'Evaluator 2'!H9</f>
        <v>14</v>
      </c>
      <c r="D12" s="21">
        <f>'Evaluator 3'!H9</f>
        <v>66</v>
      </c>
      <c r="E12" s="21">
        <f>'Evaluator 4'!H9</f>
        <v>42</v>
      </c>
      <c r="F12" s="22">
        <f>'Evaluator 5'!H9</f>
        <v>62.8</v>
      </c>
      <c r="G12" s="21">
        <f t="shared" si="5"/>
        <v>45.36</v>
      </c>
      <c r="H12" s="27">
        <f t="shared" si="1"/>
        <v>6</v>
      </c>
      <c r="J12" s="28">
        <f>'Evaluator 5'!D9</f>
        <v>30</v>
      </c>
      <c r="K12" s="21">
        <f t="shared" si="0"/>
        <v>30</v>
      </c>
      <c r="L12" s="27">
        <f t="shared" si="2"/>
        <v>1</v>
      </c>
      <c r="N12" s="23">
        <f t="shared" si="3"/>
        <v>75.36</v>
      </c>
      <c r="O12" s="27">
        <f t="shared" si="4"/>
        <v>3</v>
      </c>
    </row>
    <row r="13" spans="1:15" x14ac:dyDescent="0.2">
      <c r="A13" s="24" t="str">
        <f>'Evaluator 5'!A10:D10</f>
        <v>TRC</v>
      </c>
      <c r="B13" s="21">
        <f>'Evaluator 1'!H10</f>
        <v>66</v>
      </c>
      <c r="C13" s="21">
        <f>'Evaluator 2'!H10</f>
        <v>62</v>
      </c>
      <c r="D13" s="21">
        <f>'Evaluator 3'!H10</f>
        <v>44</v>
      </c>
      <c r="E13" s="21">
        <f>'Evaluator 4'!H10</f>
        <v>68</v>
      </c>
      <c r="F13" s="22">
        <f>'Evaluator 5'!H10</f>
        <v>47.599999999999994</v>
      </c>
      <c r="G13" s="21">
        <f t="shared" si="5"/>
        <v>57.52</v>
      </c>
      <c r="H13" s="27">
        <f t="shared" si="1"/>
        <v>4</v>
      </c>
      <c r="J13" s="28">
        <f>'Evaluator 5'!D10</f>
        <v>15</v>
      </c>
      <c r="K13" s="21">
        <f t="shared" si="0"/>
        <v>15</v>
      </c>
      <c r="L13" s="27">
        <f t="shared" si="2"/>
        <v>5</v>
      </c>
      <c r="N13" s="23">
        <f t="shared" si="3"/>
        <v>72.52000000000001</v>
      </c>
      <c r="O13" s="27">
        <f t="shared" si="4"/>
        <v>5</v>
      </c>
    </row>
    <row r="14" spans="1:15" x14ac:dyDescent="0.2">
      <c r="A14" s="24" t="str">
        <f>'Evaluator 5'!A11:D11</f>
        <v>True North Consulting Group</v>
      </c>
      <c r="B14" s="21">
        <f>'Evaluator 1'!H11</f>
        <v>66</v>
      </c>
      <c r="C14" s="21">
        <f>'Evaluator 2'!H11</f>
        <v>40</v>
      </c>
      <c r="D14" s="21">
        <f>'Evaluator 3'!H11</f>
        <v>68</v>
      </c>
      <c r="E14" s="21">
        <f>'Evaluator 4'!H11</f>
        <v>70</v>
      </c>
      <c r="F14" s="22">
        <f>'Evaluator 5'!H11</f>
        <v>45.599999999999994</v>
      </c>
      <c r="G14" s="21">
        <f>AVERAGE(B14:F14)</f>
        <v>57.92</v>
      </c>
      <c r="H14" s="27">
        <f t="shared" si="1"/>
        <v>3</v>
      </c>
      <c r="J14" s="28">
        <f>'Evaluator 5'!D11</f>
        <v>27</v>
      </c>
      <c r="K14" s="21">
        <f t="shared" si="0"/>
        <v>27</v>
      </c>
      <c r="L14" s="27">
        <f t="shared" si="2"/>
        <v>2</v>
      </c>
      <c r="N14" s="23">
        <f>G14+K14</f>
        <v>84.92</v>
      </c>
      <c r="O14" s="27">
        <f t="shared" si="4"/>
        <v>2</v>
      </c>
    </row>
    <row r="26" spans="1:1" x14ac:dyDescent="0.2">
      <c r="A26" s="25"/>
    </row>
    <row r="27" spans="1:1" x14ac:dyDescent="0.2">
      <c r="A27" s="2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workbookViewId="0">
      <selection activeCell="Q13" sqref="Q13"/>
    </sheetView>
  </sheetViews>
  <sheetFormatPr defaultRowHeight="12.75" x14ac:dyDescent="0.2"/>
  <cols>
    <col min="1" max="1" width="36.42578125" style="48" customWidth="1"/>
    <col min="2" max="2" width="6.28515625" style="48" customWidth="1"/>
    <col min="3" max="3" width="10.5703125" style="48" bestFit="1" customWidth="1"/>
    <col min="4" max="4" width="9.140625" style="48" customWidth="1"/>
    <col min="5" max="5" width="6.5703125" style="48" customWidth="1"/>
    <col min="6" max="6" width="10.5703125" style="48" bestFit="1" customWidth="1"/>
    <col min="7" max="7" width="9.140625" style="48" customWidth="1"/>
    <col min="8" max="8" width="6.5703125" style="48" customWidth="1"/>
    <col min="9" max="9" width="10.5703125" style="48" bestFit="1" customWidth="1"/>
    <col min="10" max="10" width="9.140625" style="48" customWidth="1"/>
    <col min="11" max="11" width="6.7109375" style="48" customWidth="1"/>
    <col min="12" max="12" width="10.5703125" style="48" bestFit="1" customWidth="1"/>
    <col min="13" max="13" width="9.140625" style="48" customWidth="1"/>
    <col min="14" max="14" width="7.140625" style="48" customWidth="1"/>
    <col min="15" max="15" width="6.140625" style="48" customWidth="1"/>
    <col min="16" max="16" width="9.140625" style="48"/>
    <col min="17" max="17" width="17.5703125" style="48" bestFit="1" customWidth="1"/>
    <col min="18" max="16384" width="9.140625" style="48"/>
  </cols>
  <sheetData>
    <row r="1" spans="1:14" ht="15.75" x14ac:dyDescent="0.25">
      <c r="A1" s="79" t="s">
        <v>30</v>
      </c>
      <c r="B1" s="79"/>
      <c r="C1" s="79"/>
      <c r="D1" s="79"/>
      <c r="E1" s="79"/>
      <c r="F1" s="79"/>
      <c r="G1" s="79"/>
      <c r="H1" s="79"/>
      <c r="I1" s="79"/>
      <c r="J1" s="79"/>
    </row>
    <row r="2" spans="1:14" ht="15.75" x14ac:dyDescent="0.25">
      <c r="A2" s="49" t="s">
        <v>31</v>
      </c>
      <c r="B2" s="50"/>
      <c r="C2" s="50"/>
      <c r="D2" s="50"/>
      <c r="E2" s="50"/>
      <c r="F2" s="50"/>
      <c r="G2" s="50"/>
      <c r="H2" s="50"/>
      <c r="I2" s="50"/>
      <c r="J2" s="50"/>
    </row>
    <row r="3" spans="1:14" x14ac:dyDescent="0.2">
      <c r="A3" s="51" t="s">
        <v>32</v>
      </c>
      <c r="B3" s="80"/>
      <c r="C3" s="80"/>
      <c r="D3" s="80"/>
    </row>
    <row r="4" spans="1:14" x14ac:dyDescent="0.2">
      <c r="A4" s="51" t="s">
        <v>33</v>
      </c>
      <c r="B4" s="81" t="s">
        <v>34</v>
      </c>
      <c r="C4" s="81"/>
      <c r="D4" s="81"/>
      <c r="E4" s="51"/>
    </row>
    <row r="5" spans="1:14" x14ac:dyDescent="0.2">
      <c r="D5" s="52"/>
      <c r="E5" s="51"/>
    </row>
    <row r="13" spans="1:14" ht="13.5" thickBot="1" x14ac:dyDescent="0.25"/>
    <row r="14" spans="1:14" s="53" customFormat="1" ht="13.5" thickBot="1" x14ac:dyDescent="0.25">
      <c r="B14" s="82" t="s">
        <v>35</v>
      </c>
      <c r="C14" s="83"/>
      <c r="D14" s="84"/>
      <c r="E14" s="82" t="s">
        <v>36</v>
      </c>
      <c r="F14" s="83"/>
      <c r="G14" s="84"/>
      <c r="H14" s="82" t="s">
        <v>37</v>
      </c>
      <c r="I14" s="83"/>
      <c r="J14" s="84"/>
      <c r="K14" s="82" t="s">
        <v>38</v>
      </c>
      <c r="L14" s="83"/>
      <c r="M14" s="84"/>
    </row>
    <row r="15" spans="1:14" s="53" customFormat="1" ht="92.25" customHeight="1" thickBot="1" x14ac:dyDescent="0.25">
      <c r="B15" s="85" t="s">
        <v>45</v>
      </c>
      <c r="C15" s="86"/>
      <c r="D15" s="87"/>
      <c r="E15" s="88" t="s">
        <v>39</v>
      </c>
      <c r="F15" s="89"/>
      <c r="G15" s="90"/>
      <c r="H15" s="88" t="s">
        <v>40</v>
      </c>
      <c r="I15" s="89"/>
      <c r="J15" s="90"/>
      <c r="K15" s="88" t="s">
        <v>41</v>
      </c>
      <c r="L15" s="89"/>
      <c r="M15" s="90"/>
    </row>
    <row r="16" spans="1:14" s="59" customFormat="1" ht="23.25" thickBot="1" x14ac:dyDescent="0.25">
      <c r="A16" s="54"/>
      <c r="B16" s="55" t="s">
        <v>42</v>
      </c>
      <c r="C16" s="56"/>
      <c r="D16" s="57"/>
      <c r="E16" s="55" t="s">
        <v>42</v>
      </c>
      <c r="F16" s="56"/>
      <c r="G16" s="57"/>
      <c r="H16" s="55" t="s">
        <v>42</v>
      </c>
      <c r="I16" s="56"/>
      <c r="J16" s="57"/>
      <c r="K16" s="55" t="s">
        <v>42</v>
      </c>
      <c r="L16" s="56"/>
      <c r="M16" s="57"/>
      <c r="N16" s="58" t="s">
        <v>10</v>
      </c>
    </row>
    <row r="17" spans="1:14" x14ac:dyDescent="0.2">
      <c r="A17" s="45" t="s">
        <v>20</v>
      </c>
      <c r="B17" s="60"/>
      <c r="C17" s="78">
        <v>6</v>
      </c>
      <c r="D17" s="61">
        <f>B17*$C$17</f>
        <v>0</v>
      </c>
      <c r="E17" s="60"/>
      <c r="F17" s="78">
        <v>10</v>
      </c>
      <c r="G17" s="61">
        <f>E17*$F$17</f>
        <v>0</v>
      </c>
      <c r="H17" s="60"/>
      <c r="I17" s="78">
        <v>2</v>
      </c>
      <c r="J17" s="61">
        <f>H17*$I$17</f>
        <v>0</v>
      </c>
      <c r="K17" s="60"/>
      <c r="L17" s="78">
        <v>2</v>
      </c>
      <c r="M17" s="61">
        <f>K17*$L$17</f>
        <v>0</v>
      </c>
      <c r="N17" s="62">
        <f>D17+G17+J17+M17</f>
        <v>0</v>
      </c>
    </row>
    <row r="18" spans="1:14" x14ac:dyDescent="0.2">
      <c r="A18" s="45" t="s">
        <v>21</v>
      </c>
      <c r="B18" s="60"/>
      <c r="C18" s="78"/>
      <c r="D18" s="61">
        <f t="shared" ref="D18:D24" si="0">B18*$C$17</f>
        <v>0</v>
      </c>
      <c r="E18" s="60"/>
      <c r="F18" s="78"/>
      <c r="G18" s="61">
        <f t="shared" ref="G18:G24" si="1">E18*$F$17</f>
        <v>0</v>
      </c>
      <c r="H18" s="60"/>
      <c r="I18" s="78"/>
      <c r="J18" s="61">
        <f t="shared" ref="J18:J24" si="2">H18*$I$17</f>
        <v>0</v>
      </c>
      <c r="K18" s="60"/>
      <c r="L18" s="78"/>
      <c r="M18" s="61">
        <f t="shared" ref="M18:M24" si="3">K18*$L$17</f>
        <v>0</v>
      </c>
      <c r="N18" s="62">
        <f>D18+G18+J18+M18</f>
        <v>0</v>
      </c>
    </row>
    <row r="19" spans="1:14" x14ac:dyDescent="0.2">
      <c r="A19" s="45" t="s">
        <v>22</v>
      </c>
      <c r="B19" s="60"/>
      <c r="C19" s="78"/>
      <c r="D19" s="61">
        <f t="shared" si="0"/>
        <v>0</v>
      </c>
      <c r="E19" s="60"/>
      <c r="F19" s="78"/>
      <c r="G19" s="61">
        <f t="shared" si="1"/>
        <v>0</v>
      </c>
      <c r="H19" s="60"/>
      <c r="I19" s="78"/>
      <c r="J19" s="61">
        <f t="shared" si="2"/>
        <v>0</v>
      </c>
      <c r="K19" s="60"/>
      <c r="L19" s="78"/>
      <c r="M19" s="61">
        <f t="shared" si="3"/>
        <v>0</v>
      </c>
      <c r="N19" s="62">
        <f t="shared" ref="N19:N24" si="4">D19+G19+J19+M19</f>
        <v>0</v>
      </c>
    </row>
    <row r="20" spans="1:14" x14ac:dyDescent="0.2">
      <c r="A20" s="45" t="s">
        <v>23</v>
      </c>
      <c r="B20" s="60"/>
      <c r="C20" s="78"/>
      <c r="D20" s="61">
        <f t="shared" si="0"/>
        <v>0</v>
      </c>
      <c r="E20" s="60"/>
      <c r="F20" s="78"/>
      <c r="G20" s="61">
        <f t="shared" si="1"/>
        <v>0</v>
      </c>
      <c r="H20" s="60"/>
      <c r="I20" s="78"/>
      <c r="J20" s="61">
        <f t="shared" si="2"/>
        <v>0</v>
      </c>
      <c r="K20" s="60"/>
      <c r="L20" s="78"/>
      <c r="M20" s="61">
        <f t="shared" si="3"/>
        <v>0</v>
      </c>
      <c r="N20" s="62">
        <f t="shared" si="4"/>
        <v>0</v>
      </c>
    </row>
    <row r="21" spans="1:14" x14ac:dyDescent="0.2">
      <c r="A21" s="45" t="s">
        <v>24</v>
      </c>
      <c r="B21" s="60"/>
      <c r="C21" s="78"/>
      <c r="D21" s="61">
        <f t="shared" si="0"/>
        <v>0</v>
      </c>
      <c r="E21" s="60"/>
      <c r="F21" s="78"/>
      <c r="G21" s="61">
        <f t="shared" si="1"/>
        <v>0</v>
      </c>
      <c r="H21" s="60"/>
      <c r="I21" s="78"/>
      <c r="J21" s="61">
        <f t="shared" si="2"/>
        <v>0</v>
      </c>
      <c r="K21" s="60"/>
      <c r="L21" s="78"/>
      <c r="M21" s="61">
        <f t="shared" si="3"/>
        <v>0</v>
      </c>
      <c r="N21" s="62">
        <f t="shared" si="4"/>
        <v>0</v>
      </c>
    </row>
    <row r="22" spans="1:14" x14ac:dyDescent="0.2">
      <c r="A22" s="45" t="s">
        <v>25</v>
      </c>
      <c r="B22" s="60"/>
      <c r="C22" s="78"/>
      <c r="D22" s="61">
        <f t="shared" si="0"/>
        <v>0</v>
      </c>
      <c r="E22" s="60"/>
      <c r="F22" s="78"/>
      <c r="G22" s="61">
        <f t="shared" si="1"/>
        <v>0</v>
      </c>
      <c r="H22" s="60"/>
      <c r="I22" s="78"/>
      <c r="J22" s="61">
        <f t="shared" si="2"/>
        <v>0</v>
      </c>
      <c r="K22" s="60"/>
      <c r="L22" s="78"/>
      <c r="M22" s="61">
        <f t="shared" si="3"/>
        <v>0</v>
      </c>
      <c r="N22" s="62">
        <f t="shared" si="4"/>
        <v>0</v>
      </c>
    </row>
    <row r="23" spans="1:14" x14ac:dyDescent="0.2">
      <c r="A23" s="45" t="s">
        <v>26</v>
      </c>
      <c r="B23" s="60"/>
      <c r="C23" s="78"/>
      <c r="D23" s="61">
        <f t="shared" si="0"/>
        <v>0</v>
      </c>
      <c r="E23" s="60"/>
      <c r="F23" s="78"/>
      <c r="G23" s="61">
        <f t="shared" si="1"/>
        <v>0</v>
      </c>
      <c r="H23" s="60"/>
      <c r="I23" s="78"/>
      <c r="J23" s="61">
        <f t="shared" si="2"/>
        <v>0</v>
      </c>
      <c r="K23" s="60"/>
      <c r="L23" s="78"/>
      <c r="M23" s="61">
        <f t="shared" si="3"/>
        <v>0</v>
      </c>
      <c r="N23" s="62">
        <f t="shared" si="4"/>
        <v>0</v>
      </c>
    </row>
    <row r="24" spans="1:14" x14ac:dyDescent="0.2">
      <c r="A24" s="45" t="s">
        <v>27</v>
      </c>
      <c r="B24" s="60"/>
      <c r="C24" s="78"/>
      <c r="D24" s="61">
        <f t="shared" si="0"/>
        <v>0</v>
      </c>
      <c r="E24" s="60"/>
      <c r="F24" s="78"/>
      <c r="G24" s="61">
        <f t="shared" si="1"/>
        <v>0</v>
      </c>
      <c r="H24" s="60"/>
      <c r="I24" s="78"/>
      <c r="J24" s="61">
        <f t="shared" si="2"/>
        <v>0</v>
      </c>
      <c r="K24" s="60"/>
      <c r="L24" s="78"/>
      <c r="M24" s="61">
        <f t="shared" si="3"/>
        <v>0</v>
      </c>
      <c r="N24" s="62">
        <f t="shared" si="4"/>
        <v>0</v>
      </c>
    </row>
    <row r="25" spans="1:14" s="63" customFormat="1" x14ac:dyDescent="0.2">
      <c r="B25" s="64"/>
      <c r="C25" s="64"/>
      <c r="D25" s="64"/>
      <c r="E25" s="64"/>
      <c r="F25" s="64"/>
      <c r="G25" s="64"/>
      <c r="H25" s="64"/>
      <c r="I25" s="64"/>
      <c r="J25" s="64"/>
      <c r="K25" s="64"/>
      <c r="L25" s="64"/>
      <c r="M25" s="64"/>
      <c r="N25" s="64"/>
    </row>
    <row r="26" spans="1:14" s="65" customFormat="1" x14ac:dyDescent="0.2"/>
    <row r="28" spans="1:14" x14ac:dyDescent="0.2">
      <c r="A28" s="66" t="s">
        <v>43</v>
      </c>
      <c r="G28" s="67"/>
      <c r="H28" s="67"/>
    </row>
    <row r="29" spans="1:14" x14ac:dyDescent="0.2">
      <c r="G29" s="67"/>
      <c r="H29" s="67"/>
      <c r="I29" s="67"/>
      <c r="J29" s="67"/>
      <c r="K29" s="51"/>
    </row>
    <row r="30" spans="1:14" x14ac:dyDescent="0.2">
      <c r="G30" s="67"/>
      <c r="H30" s="67"/>
      <c r="I30" s="67"/>
      <c r="J30" s="67"/>
      <c r="K30" s="68"/>
    </row>
    <row r="31" spans="1:14" x14ac:dyDescent="0.2">
      <c r="G31" s="67"/>
      <c r="H31" s="67"/>
      <c r="I31" s="67"/>
      <c r="J31" s="67"/>
      <c r="K31" s="68"/>
    </row>
    <row r="32" spans="1:14" x14ac:dyDescent="0.2">
      <c r="G32" s="67"/>
      <c r="H32" s="67"/>
      <c r="I32" s="67"/>
      <c r="J32" s="67"/>
      <c r="K32" s="68"/>
    </row>
    <row r="33" spans="2:14" x14ac:dyDescent="0.2">
      <c r="G33" s="67"/>
      <c r="H33" s="67"/>
      <c r="I33" s="67"/>
      <c r="J33" s="67"/>
      <c r="K33" s="68"/>
    </row>
    <row r="34" spans="2:14" x14ac:dyDescent="0.2">
      <c r="G34" s="67"/>
      <c r="H34" s="67"/>
      <c r="I34" s="67"/>
      <c r="J34" s="67"/>
      <c r="K34" s="70"/>
    </row>
    <row r="35" spans="2:14" x14ac:dyDescent="0.2">
      <c r="G35" s="67"/>
      <c r="H35" s="67"/>
      <c r="I35" s="67"/>
      <c r="J35" s="67"/>
    </row>
    <row r="36" spans="2:14" x14ac:dyDescent="0.2">
      <c r="B36" s="67"/>
      <c r="C36" s="67"/>
      <c r="D36" s="67"/>
      <c r="E36" s="67"/>
      <c r="F36" s="67"/>
      <c r="G36" s="67"/>
      <c r="H36" s="67"/>
      <c r="I36" s="67"/>
      <c r="J36" s="67"/>
    </row>
    <row r="37" spans="2:14" ht="15" x14ac:dyDescent="0.25">
      <c r="H37" s="67"/>
      <c r="I37" s="67"/>
      <c r="J37" s="67"/>
      <c r="L37" s="69"/>
      <c r="N37" s="71"/>
    </row>
    <row r="38" spans="2:14" x14ac:dyDescent="0.2">
      <c r="I38" s="67"/>
      <c r="J38" s="67"/>
      <c r="K38" s="67"/>
      <c r="L38" s="67"/>
      <c r="M38" s="67"/>
    </row>
    <row r="39" spans="2:14" x14ac:dyDescent="0.2">
      <c r="I39" s="67"/>
      <c r="J39" s="67"/>
      <c r="K39" s="67"/>
      <c r="L39" s="67"/>
      <c r="M39" s="67"/>
    </row>
    <row r="40" spans="2:14" x14ac:dyDescent="0.2">
      <c r="L40" s="67"/>
      <c r="M40" s="67"/>
    </row>
    <row r="41" spans="2:14" x14ac:dyDescent="0.2">
      <c r="L41" s="67"/>
      <c r="M41" s="67"/>
    </row>
    <row r="42" spans="2:14" x14ac:dyDescent="0.2">
      <c r="L42" s="67"/>
      <c r="M42" s="67"/>
    </row>
    <row r="43" spans="2:14" x14ac:dyDescent="0.2">
      <c r="L43" s="67"/>
      <c r="M43" s="67"/>
    </row>
    <row r="56" spans="1:1" x14ac:dyDescent="0.2">
      <c r="A56" s="72" t="s">
        <v>44</v>
      </c>
    </row>
  </sheetData>
  <mergeCells count="15">
    <mergeCell ref="C17:C24"/>
    <mergeCell ref="F17:F24"/>
    <mergeCell ref="I17:I24"/>
    <mergeCell ref="L17:L24"/>
    <mergeCell ref="A1:J1"/>
    <mergeCell ref="B3:D3"/>
    <mergeCell ref="B4:D4"/>
    <mergeCell ref="B14:D14"/>
    <mergeCell ref="E14:G14"/>
    <mergeCell ref="H14:J14"/>
    <mergeCell ref="K14:M14"/>
    <mergeCell ref="B15:D15"/>
    <mergeCell ref="E15:G15"/>
    <mergeCell ref="H15:J15"/>
    <mergeCell ref="K15:M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2019-05-22T13:39:11Z</dcterms:modified>
</cp:coreProperties>
</file>