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9\04_Open Record Evaluations\Next Update\"/>
    </mc:Choice>
  </mc:AlternateContent>
  <bookViews>
    <workbookView xWindow="0" yWindow="0" windowWidth="24255" windowHeight="9690" tabRatio="836" activeTab="9"/>
  </bookViews>
  <sheets>
    <sheet name="RFP Responses" sheetId="19" r:id="rId1"/>
    <sheet name="Evaluator 1" sheetId="74" r:id="rId2"/>
    <sheet name="Evaluator 2" sheetId="75" r:id="rId3"/>
    <sheet name="Evaluator 3" sheetId="77" r:id="rId4"/>
    <sheet name="Evaluator 4" sheetId="78" r:id="rId5"/>
    <sheet name="Evaluator 5" sheetId="89" r:id="rId6"/>
    <sheet name="Evaluator 6" sheetId="90" r:id="rId7"/>
    <sheet name="Technical Score" sheetId="27" r:id="rId8"/>
    <sheet name="Cost Summary" sheetId="84" r:id="rId9"/>
    <sheet name="Summary" sheetId="88" r:id="rId10"/>
    <sheet name="Criteria" sheetId="91" r:id="rId11"/>
  </sheets>
  <externalReferences>
    <externalReference r:id="rId12"/>
  </externalReferences>
  <calcPr calcId="152511"/>
</workbook>
</file>

<file path=xl/calcChain.xml><?xml version="1.0" encoding="utf-8"?>
<calcChain xmlns="http://schemas.openxmlformats.org/spreadsheetml/2006/main">
  <c r="H25" i="91" l="1"/>
  <c r="H24" i="91"/>
  <c r="H23" i="91"/>
  <c r="H22" i="91"/>
  <c r="H21" i="91"/>
  <c r="H20" i="91"/>
  <c r="H26" i="91" s="1"/>
  <c r="A2" i="91"/>
  <c r="I6" i="88" l="1"/>
  <c r="I7" i="88"/>
  <c r="I5" i="88"/>
  <c r="B6" i="88" l="1"/>
  <c r="C6" i="88"/>
  <c r="D6" i="88"/>
  <c r="E6" i="88"/>
  <c r="F6" i="88"/>
  <c r="G6" i="88"/>
  <c r="B7" i="88"/>
  <c r="C7" i="88"/>
  <c r="D7" i="88"/>
  <c r="E7" i="88"/>
  <c r="F7" i="88"/>
  <c r="G7" i="88"/>
  <c r="G5" i="88"/>
  <c r="F5" i="88"/>
  <c r="E5" i="88"/>
  <c r="D5" i="88"/>
  <c r="C5" i="88"/>
  <c r="B5" i="88"/>
  <c r="B6" i="27"/>
  <c r="C6" i="27"/>
  <c r="D6" i="27"/>
  <c r="E6" i="27"/>
  <c r="F6" i="27"/>
  <c r="G6" i="27"/>
  <c r="B7" i="27"/>
  <c r="C7" i="27"/>
  <c r="D7" i="27"/>
  <c r="E7" i="27"/>
  <c r="F7" i="27"/>
  <c r="G7" i="27"/>
  <c r="G5" i="27"/>
  <c r="F5" i="27"/>
  <c r="E5" i="27"/>
  <c r="D5" i="27"/>
  <c r="C5" i="27"/>
  <c r="B5" i="27"/>
  <c r="F7" i="90"/>
  <c r="F6" i="90"/>
  <c r="F5" i="90"/>
  <c r="F7" i="89"/>
  <c r="F6" i="89"/>
  <c r="F5" i="89"/>
  <c r="F7" i="78"/>
  <c r="F6" i="78"/>
  <c r="F5" i="78"/>
  <c r="F7" i="77"/>
  <c r="F6" i="77"/>
  <c r="F5" i="77"/>
  <c r="F7" i="75"/>
  <c r="F6" i="75"/>
  <c r="F5" i="75"/>
  <c r="F6" i="74"/>
  <c r="F7" i="74"/>
  <c r="F5" i="74"/>
  <c r="C11" i="88" l="1"/>
  <c r="D11" i="88"/>
  <c r="E11" i="88"/>
  <c r="F11" i="88"/>
  <c r="G11" i="88"/>
  <c r="F3" i="84" l="1"/>
  <c r="F4" i="84"/>
  <c r="F5" i="84"/>
  <c r="I7" i="90" l="1"/>
  <c r="H7" i="90"/>
  <c r="A7" i="90"/>
  <c r="I6" i="90"/>
  <c r="H6" i="90"/>
  <c r="A6" i="90"/>
  <c r="I5" i="90"/>
  <c r="G12" i="88" s="1"/>
  <c r="H5" i="90"/>
  <c r="A5" i="90"/>
  <c r="I7" i="89"/>
  <c r="H7" i="89"/>
  <c r="A7" i="89"/>
  <c r="I6" i="89"/>
  <c r="H6" i="89"/>
  <c r="A6" i="89"/>
  <c r="I5" i="89"/>
  <c r="F12" i="88" s="1"/>
  <c r="H5" i="89"/>
  <c r="A5" i="89"/>
  <c r="I7" i="78"/>
  <c r="H7" i="78"/>
  <c r="A7" i="78"/>
  <c r="I6" i="78"/>
  <c r="H6" i="78"/>
  <c r="A6" i="78"/>
  <c r="I5" i="78"/>
  <c r="H5" i="78"/>
  <c r="A5" i="78"/>
  <c r="I7" i="77"/>
  <c r="H7" i="77"/>
  <c r="A7" i="77"/>
  <c r="I6" i="77"/>
  <c r="H6" i="77"/>
  <c r="A6" i="77"/>
  <c r="I5" i="77"/>
  <c r="H5" i="77"/>
  <c r="A5" i="77"/>
  <c r="I7" i="75"/>
  <c r="H7" i="75"/>
  <c r="A7" i="75"/>
  <c r="I6" i="75"/>
  <c r="H6" i="75"/>
  <c r="A6" i="75"/>
  <c r="I5" i="75"/>
  <c r="H5" i="75"/>
  <c r="A5" i="75"/>
  <c r="H6" i="74"/>
  <c r="H7" i="74"/>
  <c r="H5" i="74"/>
  <c r="H5" i="27" s="1"/>
  <c r="G13" i="88" l="1"/>
  <c r="G14" i="88"/>
  <c r="F13" i="88"/>
  <c r="F14" i="88"/>
  <c r="H6" i="27"/>
  <c r="H7" i="27"/>
  <c r="A2" i="90"/>
  <c r="A2" i="89"/>
  <c r="A13" i="88" l="1"/>
  <c r="A14" i="88"/>
  <c r="A6" i="88"/>
  <c r="A7" i="88"/>
  <c r="A12" i="88"/>
  <c r="A5" i="88"/>
  <c r="A2" i="88"/>
  <c r="B11" i="88"/>
  <c r="A14" i="84" l="1"/>
  <c r="A15" i="84"/>
  <c r="K5" i="84" l="1"/>
  <c r="B5" i="84" s="1"/>
  <c r="K4" i="84"/>
  <c r="B4" i="84" s="1"/>
  <c r="K3" i="84"/>
  <c r="B3" i="84" l="1"/>
  <c r="H3" i="84" s="1"/>
  <c r="H4" i="84" l="1"/>
  <c r="H5" i="84"/>
  <c r="A13" i="84"/>
  <c r="H7" i="84" l="1"/>
  <c r="B15" i="84" s="1"/>
  <c r="B14" i="84" l="1"/>
  <c r="B13" i="84"/>
  <c r="D13" i="84"/>
  <c r="E13" i="84" s="1"/>
  <c r="D14" i="84"/>
  <c r="E14" i="84" s="1"/>
  <c r="D15" i="84"/>
  <c r="E15" i="84" s="1"/>
  <c r="C14" i="84" l="1"/>
  <c r="C15" i="84"/>
  <c r="C13" i="84"/>
  <c r="A6" i="74" l="1"/>
  <c r="A7" i="74"/>
  <c r="A5" i="74"/>
  <c r="E14" i="88" l="1"/>
  <c r="E13" i="88"/>
  <c r="E12" i="88"/>
  <c r="D13" i="88"/>
  <c r="D12" i="88"/>
  <c r="D14" i="88"/>
  <c r="C14" i="88"/>
  <c r="C12" i="88"/>
  <c r="C13" i="88"/>
  <c r="I7" i="74"/>
  <c r="H7" i="88" s="1"/>
  <c r="I6" i="74"/>
  <c r="H6" i="88" s="1"/>
  <c r="I5" i="74"/>
  <c r="H5" i="88" s="1"/>
  <c r="B13" i="88" l="1"/>
  <c r="H13" i="88" s="1"/>
  <c r="B12" i="88"/>
  <c r="H12" i="88" s="1"/>
  <c r="B14" i="88"/>
  <c r="H14" i="88" s="1"/>
  <c r="I13" i="88" l="1"/>
  <c r="I14" i="88"/>
  <c r="I12" i="88"/>
  <c r="I5" i="27" l="1"/>
  <c r="I7" i="27" l="1"/>
  <c r="I6" i="27"/>
  <c r="A6" i="27" l="1"/>
  <c r="A7" i="27"/>
  <c r="A5" i="27"/>
  <c r="A2" i="27" l="1"/>
  <c r="A2" i="78"/>
  <c r="A2" i="77"/>
  <c r="A2" i="75"/>
  <c r="A2" i="74"/>
</calcChain>
</file>

<file path=xl/comments1.xml><?xml version="1.0" encoding="utf-8"?>
<comments xmlns="http://schemas.openxmlformats.org/spreadsheetml/2006/main">
  <authors>
    <author>Jamil, Hasan R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Fromula
Fee on CCL + Pre-Construction Phase Fee + Staff Amt 24 Months Term + Bonds and Insurance Amt
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COW Calculation</t>
        </r>
        <r>
          <rPr>
            <sz val="9"/>
            <color indexed="81"/>
            <rFont val="Tahoma"/>
            <family val="2"/>
          </rPr>
          <t xml:space="preserve">
COW = ((CCL)–(staff+bonds)–(Precon))/(fee%+1)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Fromula:
((1-(Vendor Amount - Lowest Vendor Amount)/Lowest Vendor Amount)*High Score)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<sst xmlns="http://schemas.openxmlformats.org/spreadsheetml/2006/main" count="139" uniqueCount="76">
  <si>
    <t xml:space="preserve">RESPONDENT SUMMARY </t>
  </si>
  <si>
    <t>Ranking</t>
  </si>
  <si>
    <t>Company/Vendor Name</t>
  </si>
  <si>
    <t>Average Score</t>
  </si>
  <si>
    <r>
      <t>RESPONDENT SUMMARY (</t>
    </r>
    <r>
      <rPr>
        <b/>
        <sz val="12"/>
        <color rgb="FFFF0000"/>
        <rFont val="Arial"/>
        <family val="2"/>
      </rPr>
      <t>TECHNICAL</t>
    </r>
    <r>
      <rPr>
        <b/>
        <sz val="12"/>
        <rFont val="Arial"/>
        <family val="2"/>
      </rPr>
      <t>)</t>
    </r>
  </si>
  <si>
    <t>Company/Vendor Name:</t>
  </si>
  <si>
    <t>Total</t>
  </si>
  <si>
    <t>Pre-Construction Phase</t>
  </si>
  <si>
    <t>Construction Phase</t>
  </si>
  <si>
    <t xml:space="preserve"> </t>
  </si>
  <si>
    <t>Fee</t>
  </si>
  <si>
    <t>Fee Percentage</t>
  </si>
  <si>
    <t>SCORING SUMMARY</t>
  </si>
  <si>
    <t>Score</t>
  </si>
  <si>
    <t>Rank</t>
  </si>
  <si>
    <t>Delta to Low Bid</t>
  </si>
  <si>
    <t>Delta % to Low Bid</t>
  </si>
  <si>
    <t>Technical</t>
  </si>
  <si>
    <t>Lowest Sum:</t>
  </si>
  <si>
    <t>J.T. Vaughn Construction</t>
  </si>
  <si>
    <t>CCL</t>
  </si>
  <si>
    <t>Bonds and Insurance Amt</t>
  </si>
  <si>
    <t xml:space="preserve">Formula = </t>
  </si>
  <si>
    <t>((1-Vendor Amount - Lowest Vendor Amount)/Lowest Vendor Amount)*High Score)</t>
  </si>
  <si>
    <t xml:space="preserve">Sum of Fees </t>
  </si>
  <si>
    <t>Project Month:</t>
  </si>
  <si>
    <t>Staff Amt Monthly</t>
  </si>
  <si>
    <t xml:space="preserve">Cost of Work </t>
  </si>
  <si>
    <t>Fee on COW</t>
  </si>
  <si>
    <t>Avg Total Score</t>
  </si>
  <si>
    <t>Average of committee rank per vendor</t>
  </si>
  <si>
    <t>Rank of Average</t>
  </si>
  <si>
    <t>Scoring Summary</t>
  </si>
  <si>
    <t>Evaluator 1</t>
  </si>
  <si>
    <t>Evaluator 2</t>
  </si>
  <si>
    <t>Evaluator 3</t>
  </si>
  <si>
    <t>Evaluator 4</t>
  </si>
  <si>
    <t>Evaluator 5</t>
  </si>
  <si>
    <t>Evaluation Summary RFP730-19082 CMAR UH Graduate College of Social Work Renovation</t>
  </si>
  <si>
    <t>Bartlett Cocke</t>
  </si>
  <si>
    <t>Kitchell Contractors</t>
  </si>
  <si>
    <t>Criterion # 1 &amp; 3</t>
  </si>
  <si>
    <t>Criterion #2 &amp; 4</t>
  </si>
  <si>
    <t>Criterion #5 &amp; 6</t>
  </si>
  <si>
    <t>Criterion #7</t>
  </si>
  <si>
    <t>Criterion #8</t>
  </si>
  <si>
    <t>Criterion #9</t>
  </si>
  <si>
    <t>Evaluator 6</t>
  </si>
  <si>
    <t>Project Length</t>
  </si>
  <si>
    <t>Staff Amt Months Term</t>
  </si>
  <si>
    <t>Submitted By:  Hasan Jamil</t>
  </si>
  <si>
    <t>Reviewed By:  Tim Henry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</si>
  <si>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</si>
  <si>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</si>
  <si>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</si>
  <si>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</si>
  <si>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</si>
  <si>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</si>
  <si>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</si>
  <si>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</si>
  <si>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</si>
  <si>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</si>
  <si>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</si>
  <si>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</si>
  <si>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</si>
  <si>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</si>
  <si>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1 &amp; 3. Respondent’s Pre-Construction Phase Services, Project Execution Plan, and Estimating and Cost Control Measures (Sections 4.4 &amp; 4.6)</t>
  </si>
  <si>
    <t>2 &amp; 4. Respondent’s Construction Phase Services and Project Execution Plan, and Project Planning and Scheduling (Sections 4.5 &amp; 4.7)</t>
  </si>
  <si>
    <t>5 &amp; 6. Respondent’s Safety Management and Warranty and Service Support Programs (Sections 4.8 &amp; 4.9)</t>
  </si>
  <si>
    <t>7. Respondent’s Quality Control and Commissioning Program (Section 4.10)</t>
  </si>
  <si>
    <t xml:space="preserve">8. Respondent’s Cost and Delivery Proposal (Section 4.11)
</t>
  </si>
  <si>
    <t>DO NOT EVALUATE CRITERIA 1.  PURCHASING WILL EVALUATE.</t>
  </si>
  <si>
    <t xml:space="preserve">9. Respondent’s Past University of Houston Project Experience (Section 4.12)
</t>
  </si>
  <si>
    <t>*Total =</t>
  </si>
  <si>
    <t>*Note:  Total should be equal to 100 if received 5-point per criterion.</t>
  </si>
  <si>
    <t>Special Instructions for Evaluators: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</si>
</sst>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[$$-409]* #,##0_);_([$$-409]* \(#,##0\);_([$$-409]* &quot;-&quot;_);_(@_)"/>
    <numFmt numFmtId="166" formatCode="_([$$-409]* #,##0.00_);_([$$-409]* \(#,##0.00\);_([$$-409]* &quot;-&quot;??_);_(@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color rgb="FF0061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8" fillId="4" borderId="8" applyNumberFormat="0" applyFont="0" applyAlignment="0" applyProtection="0"/>
    <xf numFmtId="43" fontId="7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22" applyNumberFormat="0" applyAlignment="0" applyProtection="0"/>
    <xf numFmtId="0" fontId="20" fillId="24" borderId="23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24" applyNumberFormat="0" applyFill="0" applyAlignment="0" applyProtection="0"/>
    <xf numFmtId="0" fontId="24" fillId="0" borderId="25" applyNumberFormat="0" applyFill="0" applyAlignment="0" applyProtection="0"/>
    <xf numFmtId="0" fontId="25" fillId="0" borderId="2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22" applyNumberFormat="0" applyAlignment="0" applyProtection="0"/>
    <xf numFmtId="0" fontId="27" fillId="0" borderId="27" applyNumberFormat="0" applyFill="0" applyAlignment="0" applyProtection="0"/>
    <xf numFmtId="0" fontId="28" fillId="25" borderId="0" applyNumberFormat="0" applyBorder="0" applyAlignment="0" applyProtection="0"/>
    <xf numFmtId="0" fontId="7" fillId="4" borderId="8" applyNumberFormat="0" applyFont="0" applyAlignment="0" applyProtection="0"/>
    <xf numFmtId="0" fontId="29" fillId="23" borderId="28" applyNumberFormat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2" fillId="0" borderId="0" applyNumberFormat="0" applyFill="0" applyBorder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2" fillId="0" borderId="0"/>
    <xf numFmtId="44" fontId="39" fillId="0" borderId="0" applyFont="0" applyFill="0" applyBorder="0" applyAlignment="0" applyProtection="0"/>
    <xf numFmtId="0" fontId="1" fillId="0" borderId="0"/>
    <xf numFmtId="0" fontId="42" fillId="34" borderId="0" applyNumberFormat="0" applyBorder="0" applyAlignment="0" applyProtection="0"/>
  </cellStyleXfs>
  <cellXfs count="176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6" fillId="0" borderId="3" xfId="0" applyNumberFormat="1" applyFont="1" applyBorder="1"/>
    <xf numFmtId="164" fontId="6" fillId="0" borderId="6" xfId="0" applyNumberFormat="1" applyFont="1" applyBorder="1"/>
    <xf numFmtId="0" fontId="5" fillId="2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0" fontId="4" fillId="0" borderId="0" xfId="1" applyFont="1"/>
    <xf numFmtId="0" fontId="4" fillId="0" borderId="9" xfId="1" applyFont="1" applyBorder="1"/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7" xfId="1" applyFont="1" applyFill="1" applyBorder="1" applyAlignment="1"/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7" fillId="0" borderId="19" xfId="0" applyFont="1" applyFill="1" applyBorder="1" applyAlignment="1">
      <alignment vertical="center"/>
    </xf>
    <xf numFmtId="0" fontId="15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15" fillId="0" borderId="21" xfId="0" applyNumberFormat="1" applyFont="1" applyFill="1" applyBorder="1" applyAlignment="1">
      <alignment horizontal="center" vertical="center"/>
    </xf>
    <xf numFmtId="44" fontId="0" fillId="0" borderId="21" xfId="0" applyNumberFormat="1" applyFill="1" applyBorder="1" applyAlignment="1">
      <alignment horizontal="center" vertical="center"/>
    </xf>
    <xf numFmtId="10" fontId="10" fillId="0" borderId="16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4" fillId="0" borderId="14" xfId="1" applyNumberFormat="1" applyFont="1" applyBorder="1"/>
    <xf numFmtId="0" fontId="7" fillId="0" borderId="7" xfId="1" applyFont="1" applyFill="1" applyBorder="1" applyAlignment="1"/>
    <xf numFmtId="0" fontId="6" fillId="0" borderId="0" xfId="0" applyFont="1" applyFill="1"/>
    <xf numFmtId="2" fontId="6" fillId="0" borderId="3" xfId="0" applyNumberFormat="1" applyFont="1" applyFill="1" applyBorder="1"/>
    <xf numFmtId="0" fontId="6" fillId="0" borderId="7" xfId="0" applyFont="1" applyFill="1" applyBorder="1"/>
    <xf numFmtId="0" fontId="4" fillId="0" borderId="5" xfId="0" applyFont="1" applyFill="1" applyBorder="1"/>
    <xf numFmtId="0" fontId="15" fillId="0" borderId="0" xfId="0" applyFont="1" applyAlignment="1">
      <alignment horizontal="center"/>
    </xf>
    <xf numFmtId="0" fontId="5" fillId="27" borderId="4" xfId="0" applyFont="1" applyFill="1" applyBorder="1" applyAlignment="1">
      <alignment horizontal="center" vertical="center"/>
    </xf>
    <xf numFmtId="0" fontId="15" fillId="28" borderId="0" xfId="0" applyFont="1" applyFill="1" applyAlignment="1">
      <alignment horizontal="center"/>
    </xf>
    <xf numFmtId="43" fontId="7" fillId="0" borderId="0" xfId="4" applyFont="1" applyFill="1" applyAlignment="1">
      <alignment vertical="center"/>
    </xf>
    <xf numFmtId="0" fontId="33" fillId="0" borderId="0" xfId="1" applyFont="1"/>
    <xf numFmtId="0" fontId="4" fillId="26" borderId="7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31" borderId="19" xfId="0" applyFont="1" applyFill="1" applyBorder="1" applyAlignment="1">
      <alignment horizontal="center" vertical="center" wrapText="1"/>
    </xf>
    <xf numFmtId="0" fontId="15" fillId="32" borderId="17" xfId="0" applyFont="1" applyFill="1" applyBorder="1" applyAlignment="1">
      <alignment horizontal="center" vertical="center" wrapText="1"/>
    </xf>
    <xf numFmtId="0" fontId="15" fillId="32" borderId="34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165" fontId="13" fillId="0" borderId="21" xfId="0" applyNumberFormat="1" applyFont="1" applyFill="1" applyBorder="1" applyAlignment="1">
      <alignment vertical="center"/>
    </xf>
    <xf numFmtId="165" fontId="35" fillId="0" borderId="19" xfId="0" applyNumberFormat="1" applyFont="1" applyFill="1" applyBorder="1" applyAlignment="1">
      <alignment vertical="center"/>
    </xf>
    <xf numFmtId="0" fontId="36" fillId="0" borderId="19" xfId="0" applyFont="1" applyFill="1" applyBorder="1" applyAlignment="1">
      <alignment horizontal="center" vertical="center"/>
    </xf>
    <xf numFmtId="2" fontId="36" fillId="0" borderId="21" xfId="0" applyNumberFormat="1" applyFont="1" applyFill="1" applyBorder="1" applyAlignment="1">
      <alignment horizontal="center" vertical="center"/>
    </xf>
    <xf numFmtId="2" fontId="36" fillId="0" borderId="5" xfId="0" applyNumberFormat="1" applyFont="1" applyFill="1" applyBorder="1" applyAlignment="1">
      <alignment horizontal="center" vertical="center"/>
    </xf>
    <xf numFmtId="2" fontId="0" fillId="0" borderId="15" xfId="0" applyNumberFormat="1" applyBorder="1" applyAlignment="1">
      <alignment vertical="center"/>
    </xf>
    <xf numFmtId="0" fontId="12" fillId="0" borderId="32" xfId="0" applyFont="1" applyFill="1" applyBorder="1" applyAlignment="1">
      <alignment horizontal="center" vertical="center" wrapText="1"/>
    </xf>
    <xf numFmtId="0" fontId="40" fillId="0" borderId="0" xfId="1" applyFont="1"/>
    <xf numFmtId="165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44" fontId="7" fillId="0" borderId="21" xfId="49" applyFont="1" applyFill="1" applyBorder="1" applyAlignment="1"/>
    <xf numFmtId="0" fontId="10" fillId="32" borderId="36" xfId="0" applyFont="1" applyFill="1" applyBorder="1" applyAlignment="1">
      <alignment vertical="center" wrapText="1"/>
    </xf>
    <xf numFmtId="0" fontId="11" fillId="31" borderId="19" xfId="0" applyFont="1" applyFill="1" applyBorder="1" applyAlignment="1">
      <alignment horizontal="center" vertical="center" wrapText="1"/>
    </xf>
    <xf numFmtId="0" fontId="0" fillId="32" borderId="18" xfId="0" applyFill="1" applyBorder="1"/>
    <xf numFmtId="0" fontId="1" fillId="0" borderId="0" xfId="50"/>
    <xf numFmtId="0" fontId="11" fillId="32" borderId="2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/>
    <xf numFmtId="0" fontId="15" fillId="0" borderId="0" xfId="0" applyFont="1" applyFill="1" applyBorder="1"/>
    <xf numFmtId="0" fontId="1" fillId="0" borderId="0" xfId="50" applyFont="1" applyFill="1" applyBorder="1" applyAlignment="1">
      <alignment horizontal="left" vertical="top" wrapText="1"/>
    </xf>
    <xf numFmtId="165" fontId="15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166" fontId="0" fillId="0" borderId="0" xfId="0" applyNumberFormat="1"/>
    <xf numFmtId="0" fontId="10" fillId="33" borderId="35" xfId="0" applyFont="1" applyFill="1" applyBorder="1" applyAlignment="1">
      <alignment horizontal="center" vertical="center" wrapText="1"/>
    </xf>
    <xf numFmtId="166" fontId="0" fillId="0" borderId="5" xfId="0" applyNumberFormat="1" applyFill="1" applyBorder="1"/>
    <xf numFmtId="166" fontId="0" fillId="0" borderId="21" xfId="0" applyNumberFormat="1" applyFill="1" applyBorder="1"/>
    <xf numFmtId="0" fontId="4" fillId="26" borderId="0" xfId="0" applyFont="1" applyFill="1" applyBorder="1"/>
    <xf numFmtId="0" fontId="4" fillId="26" borderId="0" xfId="0" applyFont="1" applyFill="1"/>
    <xf numFmtId="0" fontId="5" fillId="26" borderId="0" xfId="0" applyFont="1" applyFill="1" applyBorder="1" applyAlignment="1">
      <alignment horizontal="left" vertical="center"/>
    </xf>
    <xf numFmtId="0" fontId="41" fillId="26" borderId="38" xfId="0" applyFont="1" applyFill="1" applyBorder="1" applyAlignment="1">
      <alignment horizontal="right" textRotation="90" wrapText="1"/>
    </xf>
    <xf numFmtId="0" fontId="41" fillId="26" borderId="39" xfId="0" applyFont="1" applyFill="1" applyBorder="1" applyAlignment="1">
      <alignment horizontal="right" textRotation="90" wrapText="1"/>
    </xf>
    <xf numFmtId="4" fontId="7" fillId="0" borderId="5" xfId="0" applyNumberFormat="1" applyFont="1" applyFill="1" applyBorder="1" applyAlignment="1">
      <alignment horizontal="right"/>
    </xf>
    <xf numFmtId="0" fontId="7" fillId="0" borderId="0" xfId="0" applyFont="1" applyFill="1"/>
    <xf numFmtId="0" fontId="41" fillId="26" borderId="40" xfId="0" applyFont="1" applyFill="1" applyBorder="1" applyAlignment="1">
      <alignment horizontal="right" textRotation="90" wrapText="1"/>
    </xf>
    <xf numFmtId="0" fontId="41" fillId="26" borderId="34" xfId="0" applyFont="1" applyFill="1" applyBorder="1" applyAlignment="1">
      <alignment horizontal="right" textRotation="90" wrapText="1"/>
    </xf>
    <xf numFmtId="0" fontId="4" fillId="0" borderId="0" xfId="0" applyFont="1" applyFill="1"/>
    <xf numFmtId="0" fontId="0" fillId="0" borderId="0" xfId="0" applyFill="1"/>
    <xf numFmtId="0" fontId="4" fillId="0" borderId="21" xfId="0" applyFont="1" applyFill="1" applyBorder="1"/>
    <xf numFmtId="0" fontId="7" fillId="0" borderId="0" xfId="0" applyFont="1"/>
    <xf numFmtId="14" fontId="0" fillId="0" borderId="0" xfId="0" applyNumberFormat="1"/>
    <xf numFmtId="0" fontId="42" fillId="34" borderId="7" xfId="51" applyBorder="1"/>
    <xf numFmtId="0" fontId="4" fillId="26" borderId="7" xfId="0" applyFont="1" applyFill="1" applyBorder="1" applyAlignment="1">
      <alignment horizontal="left"/>
    </xf>
    <xf numFmtId="0" fontId="5" fillId="0" borderId="11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4" fillId="0" borderId="5" xfId="0" applyFont="1" applyBorder="1"/>
    <xf numFmtId="0" fontId="4" fillId="0" borderId="30" xfId="0" applyFont="1" applyBorder="1"/>
    <xf numFmtId="0" fontId="4" fillId="0" borderId="15" xfId="0" applyFont="1" applyBorder="1"/>
    <xf numFmtId="0" fontId="4" fillId="0" borderId="5" xfId="1" applyFont="1" applyBorder="1"/>
    <xf numFmtId="0" fontId="4" fillId="0" borderId="30" xfId="1" applyFont="1" applyBorder="1"/>
    <xf numFmtId="0" fontId="4" fillId="0" borderId="15" xfId="1" applyFont="1" applyBorder="1"/>
    <xf numFmtId="0" fontId="4" fillId="0" borderId="30" xfId="1" applyFont="1" applyBorder="1"/>
    <xf numFmtId="0" fontId="4" fillId="0" borderId="5" xfId="1" applyFont="1" applyBorder="1"/>
    <xf numFmtId="0" fontId="4" fillId="0" borderId="15" xfId="1" applyFont="1" applyBorder="1"/>
    <xf numFmtId="0" fontId="4" fillId="0" borderId="30" xfId="1" applyFont="1" applyBorder="1"/>
    <xf numFmtId="0" fontId="4" fillId="0" borderId="5" xfId="1" applyFont="1" applyBorder="1"/>
    <xf numFmtId="0" fontId="4" fillId="0" borderId="15" xfId="1" applyFont="1" applyBorder="1"/>
    <xf numFmtId="0" fontId="4" fillId="0" borderId="5" xfId="1" applyFont="1" applyBorder="1"/>
    <xf numFmtId="0" fontId="4" fillId="0" borderId="30" xfId="1" applyFont="1" applyBorder="1"/>
    <xf numFmtId="0" fontId="4" fillId="0" borderId="15" xfId="1" applyFont="1" applyBorder="1"/>
    <xf numFmtId="0" fontId="4" fillId="0" borderId="5" xfId="1" applyFont="1" applyBorder="1"/>
    <xf numFmtId="0" fontId="4" fillId="0" borderId="30" xfId="1" applyFont="1" applyBorder="1"/>
    <xf numFmtId="0" fontId="4" fillId="0" borderId="15" xfId="1" applyFont="1" applyBorder="1"/>
    <xf numFmtId="165" fontId="7" fillId="30" borderId="21" xfId="0" applyNumberFormat="1" applyFont="1" applyFill="1" applyBorder="1" applyAlignment="1">
      <alignment vertical="center"/>
    </xf>
    <xf numFmtId="10" fontId="7" fillId="30" borderId="21" xfId="0" applyNumberFormat="1" applyFont="1" applyFill="1" applyBorder="1" applyAlignment="1">
      <alignment horizontal="center" vertical="center"/>
    </xf>
    <xf numFmtId="165" fontId="43" fillId="30" borderId="21" xfId="0" applyNumberFormat="1" applyFont="1" applyFill="1" applyBorder="1" applyAlignment="1">
      <alignment vertical="center"/>
    </xf>
    <xf numFmtId="165" fontId="7" fillId="30" borderId="5" xfId="0" applyNumberFormat="1" applyFont="1" applyFill="1" applyBorder="1" applyAlignment="1">
      <alignment vertical="center"/>
    </xf>
    <xf numFmtId="10" fontId="7" fillId="30" borderId="5" xfId="0" applyNumberFormat="1" applyFont="1" applyFill="1" applyBorder="1" applyAlignment="1">
      <alignment horizontal="center" vertical="center"/>
    </xf>
    <xf numFmtId="165" fontId="43" fillId="30" borderId="5" xfId="0" applyNumberFormat="1" applyFont="1" applyFill="1" applyBorder="1" applyAlignment="1">
      <alignment vertical="center"/>
    </xf>
    <xf numFmtId="0" fontId="15" fillId="32" borderId="37" xfId="0" applyFont="1" applyFill="1" applyBorder="1" applyAlignment="1">
      <alignment horizontal="center" vertical="center" wrapText="1"/>
    </xf>
    <xf numFmtId="2" fontId="33" fillId="0" borderId="5" xfId="0" applyNumberFormat="1" applyFont="1" applyBorder="1"/>
    <xf numFmtId="2" fontId="7" fillId="0" borderId="5" xfId="0" applyNumberFormat="1" applyFont="1" applyFill="1" applyBorder="1"/>
    <xf numFmtId="0" fontId="5" fillId="0" borderId="0" xfId="1" applyFont="1" applyAlignment="1">
      <alignment horizontal="center"/>
    </xf>
    <xf numFmtId="0" fontId="7" fillId="0" borderId="0" xfId="1" applyAlignment="1">
      <alignment horizontal="center"/>
    </xf>
    <xf numFmtId="0" fontId="5" fillId="3" borderId="0" xfId="1" applyFon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32" borderId="17" xfId="0" applyFont="1" applyFill="1" applyBorder="1" applyAlignment="1">
      <alignment horizontal="center" vertical="center" wrapText="1"/>
    </xf>
    <xf numFmtId="0" fontId="11" fillId="32" borderId="20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4" fillId="0" borderId="0" xfId="0" applyFont="1"/>
    <xf numFmtId="0" fontId="44" fillId="0" borderId="0" xfId="0" applyFont="1" applyAlignment="1">
      <alignment horizontal="center"/>
    </xf>
    <xf numFmtId="0" fontId="45" fillId="0" borderId="41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3" borderId="42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0" fontId="5" fillId="3" borderId="51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46" fillId="0" borderId="45" xfId="0" applyFont="1" applyBorder="1" applyAlignment="1">
      <alignment vertical="center" wrapText="1"/>
    </xf>
    <xf numFmtId="0" fontId="46" fillId="0" borderId="46" xfId="0" applyFont="1" applyBorder="1" applyAlignment="1">
      <alignment vertical="center" wrapText="1"/>
    </xf>
    <xf numFmtId="0" fontId="46" fillId="0" borderId="30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5" borderId="54" xfId="0" applyFont="1" applyFill="1" applyBorder="1" applyAlignment="1">
      <alignment horizontal="center" vertical="center"/>
    </xf>
    <xf numFmtId="0" fontId="47" fillId="0" borderId="0" xfId="0" applyFont="1"/>
    <xf numFmtId="0" fontId="48" fillId="0" borderId="0" xfId="0" applyFont="1" applyAlignment="1">
      <alignment vertical="center"/>
    </xf>
    <xf numFmtId="0" fontId="46" fillId="0" borderId="45" xfId="0" applyFont="1" applyBorder="1" applyAlignment="1">
      <alignment horizontal="left" vertical="center" wrapText="1"/>
    </xf>
    <xf numFmtId="0" fontId="46" fillId="0" borderId="46" xfId="0" applyFont="1" applyBorder="1" applyAlignment="1">
      <alignment horizontal="left" vertical="center" wrapText="1"/>
    </xf>
    <xf numFmtId="0" fontId="46" fillId="0" borderId="30" xfId="0" applyFont="1" applyBorder="1" applyAlignment="1">
      <alignment horizontal="left" vertical="center" wrapText="1"/>
    </xf>
    <xf numFmtId="0" fontId="4" fillId="36" borderId="5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35" borderId="56" xfId="0" applyFont="1" applyFill="1" applyBorder="1" applyAlignment="1">
      <alignment horizontal="center" vertical="center"/>
    </xf>
    <xf numFmtId="0" fontId="5" fillId="37" borderId="57" xfId="0" applyFont="1" applyFill="1" applyBorder="1" applyAlignment="1">
      <alignment horizontal="right"/>
    </xf>
    <xf numFmtId="0" fontId="5" fillId="37" borderId="5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9" fillId="0" borderId="0" xfId="0" applyFont="1" applyAlignment="1">
      <alignment horizontal="left"/>
    </xf>
  </cellXfs>
  <cellStyles count="52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4"/>
    <cellStyle name="Currency" xfId="49" builtinId="4"/>
    <cellStyle name="Currency 2" xfId="2"/>
    <cellStyle name="Explanatory Text 2" xfId="32"/>
    <cellStyle name="Good" xfId="51" builtinId="26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1"/>
    <cellStyle name="Normal 3" xfId="50"/>
    <cellStyle name="Normal 5" xfId="48"/>
    <cellStyle name="Note 2" xfId="3"/>
    <cellStyle name="Note 2 2" xfId="47"/>
    <cellStyle name="Note 2 3" xfId="46"/>
    <cellStyle name="Note 3" xfId="41"/>
    <cellStyle name="Output 2" xfId="42"/>
    <cellStyle name="Title 2" xfId="43"/>
    <cellStyle name="Total 2" xfId="44"/>
    <cellStyle name="Warning Text 2" xfId="4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im's%20Bids/FY19%20Solicitation/Facility%20Department/RFP's%20Folder/RFP730-19082%20CMAR%20UH%20Graduate%20College%20of%20Social%20Work%20Renovation%20-%20AWARDED/Evaluator%20Matrix%20RFP730-19082%20CMAR%20UH%20Graduate%20College%20of%20Social%20Work%20Renovation%20-%20Bla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Summary"/>
    </sheetNames>
    <sheetDataSet>
      <sheetData sheetId="0">
        <row r="6">
          <cell r="A6" t="str">
            <v>RFP730-19082 CMAR UH Graduate College of Social Work Renovation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6"/>
  <sheetViews>
    <sheetView workbookViewId="0"/>
  </sheetViews>
  <sheetFormatPr defaultRowHeight="12.75" x14ac:dyDescent="0.2"/>
  <cols>
    <col min="1" max="1" width="114.85546875" customWidth="1"/>
  </cols>
  <sheetData>
    <row r="1" spans="1:2" ht="15.75" x14ac:dyDescent="0.25">
      <c r="A1" s="3" t="s">
        <v>38</v>
      </c>
    </row>
    <row r="2" spans="1:2" ht="13.5" thickBot="1" x14ac:dyDescent="0.25"/>
    <row r="3" spans="1:2" ht="26.25" customHeight="1" thickTop="1" x14ac:dyDescent="0.2">
      <c r="A3" s="35" t="s">
        <v>2</v>
      </c>
    </row>
    <row r="4" spans="1:2" ht="15" x14ac:dyDescent="0.2">
      <c r="A4" s="39" t="s">
        <v>39</v>
      </c>
      <c r="B4" s="36">
        <v>1</v>
      </c>
    </row>
    <row r="5" spans="1:2" ht="15" x14ac:dyDescent="0.2">
      <c r="A5" s="39" t="s">
        <v>19</v>
      </c>
      <c r="B5" s="34">
        <v>2</v>
      </c>
    </row>
    <row r="6" spans="1:2" ht="15" x14ac:dyDescent="0.2">
      <c r="A6" s="39" t="s">
        <v>40</v>
      </c>
      <c r="B6" s="36">
        <v>3</v>
      </c>
    </row>
  </sheetData>
  <phoneticPr fontId="3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5" sqref="H5"/>
    </sheetView>
  </sheetViews>
  <sheetFormatPr defaultRowHeight="15" x14ac:dyDescent="0.2"/>
  <cols>
    <col min="1" max="1" width="41.7109375" style="11" customWidth="1"/>
    <col min="2" max="2" width="8.42578125" style="53" customWidth="1"/>
    <col min="3" max="3" width="9.140625" style="11"/>
    <col min="4" max="4" width="9.140625" style="38"/>
    <col min="5" max="6" width="9.140625" style="11" customWidth="1"/>
    <col min="7" max="7" width="9.140625" style="38" customWidth="1"/>
    <col min="8" max="8" width="16.42578125" style="11" customWidth="1"/>
    <col min="9" max="9" width="17.5703125" style="11" bestFit="1" customWidth="1"/>
    <col min="10" max="257" width="9.140625" style="11"/>
    <col min="258" max="258" width="41.7109375" style="11" customWidth="1"/>
    <col min="259" max="264" width="9.140625" style="11"/>
    <col min="265" max="265" width="17.5703125" style="11" bestFit="1" customWidth="1"/>
    <col min="266" max="513" width="9.140625" style="11"/>
    <col min="514" max="514" width="41.7109375" style="11" customWidth="1"/>
    <col min="515" max="520" width="9.140625" style="11"/>
    <col min="521" max="521" width="17.5703125" style="11" bestFit="1" customWidth="1"/>
    <col min="522" max="769" width="9.140625" style="11"/>
    <col min="770" max="770" width="41.7109375" style="11" customWidth="1"/>
    <col min="771" max="776" width="9.140625" style="11"/>
    <col min="777" max="777" width="17.5703125" style="11" bestFit="1" customWidth="1"/>
    <col min="778" max="1025" width="9.140625" style="11"/>
    <col min="1026" max="1026" width="41.7109375" style="11" customWidth="1"/>
    <col min="1027" max="1032" width="9.140625" style="11"/>
    <col min="1033" max="1033" width="17.5703125" style="11" bestFit="1" customWidth="1"/>
    <col min="1034" max="1281" width="9.140625" style="11"/>
    <col min="1282" max="1282" width="41.7109375" style="11" customWidth="1"/>
    <col min="1283" max="1288" width="9.140625" style="11"/>
    <col min="1289" max="1289" width="17.5703125" style="11" bestFit="1" customWidth="1"/>
    <col min="1290" max="1537" width="9.140625" style="11"/>
    <col min="1538" max="1538" width="41.7109375" style="11" customWidth="1"/>
    <col min="1539" max="1544" width="9.140625" style="11"/>
    <col min="1545" max="1545" width="17.5703125" style="11" bestFit="1" customWidth="1"/>
    <col min="1546" max="1793" width="9.140625" style="11"/>
    <col min="1794" max="1794" width="41.7109375" style="11" customWidth="1"/>
    <col min="1795" max="1800" width="9.140625" style="11"/>
    <col min="1801" max="1801" width="17.5703125" style="11" bestFit="1" customWidth="1"/>
    <col min="1802" max="2049" width="9.140625" style="11"/>
    <col min="2050" max="2050" width="41.7109375" style="11" customWidth="1"/>
    <col min="2051" max="2056" width="9.140625" style="11"/>
    <col min="2057" max="2057" width="17.5703125" style="11" bestFit="1" customWidth="1"/>
    <col min="2058" max="2305" width="9.140625" style="11"/>
    <col min="2306" max="2306" width="41.7109375" style="11" customWidth="1"/>
    <col min="2307" max="2312" width="9.140625" style="11"/>
    <col min="2313" max="2313" width="17.5703125" style="11" bestFit="1" customWidth="1"/>
    <col min="2314" max="2561" width="9.140625" style="11"/>
    <col min="2562" max="2562" width="41.7109375" style="11" customWidth="1"/>
    <col min="2563" max="2568" width="9.140625" style="11"/>
    <col min="2569" max="2569" width="17.5703125" style="11" bestFit="1" customWidth="1"/>
    <col min="2570" max="2817" width="9.140625" style="11"/>
    <col min="2818" max="2818" width="41.7109375" style="11" customWidth="1"/>
    <col min="2819" max="2824" width="9.140625" style="11"/>
    <col min="2825" max="2825" width="17.5703125" style="11" bestFit="1" customWidth="1"/>
    <col min="2826" max="3073" width="9.140625" style="11"/>
    <col min="3074" max="3074" width="41.7109375" style="11" customWidth="1"/>
    <col min="3075" max="3080" width="9.140625" style="11"/>
    <col min="3081" max="3081" width="17.5703125" style="11" bestFit="1" customWidth="1"/>
    <col min="3082" max="3329" width="9.140625" style="11"/>
    <col min="3330" max="3330" width="41.7109375" style="11" customWidth="1"/>
    <col min="3331" max="3336" width="9.140625" style="11"/>
    <col min="3337" max="3337" width="17.5703125" style="11" bestFit="1" customWidth="1"/>
    <col min="3338" max="3585" width="9.140625" style="11"/>
    <col min="3586" max="3586" width="41.7109375" style="11" customWidth="1"/>
    <col min="3587" max="3592" width="9.140625" style="11"/>
    <col min="3593" max="3593" width="17.5703125" style="11" bestFit="1" customWidth="1"/>
    <col min="3594" max="3841" width="9.140625" style="11"/>
    <col min="3842" max="3842" width="41.7109375" style="11" customWidth="1"/>
    <col min="3843" max="3848" width="9.140625" style="11"/>
    <col min="3849" max="3849" width="17.5703125" style="11" bestFit="1" customWidth="1"/>
    <col min="3850" max="4097" width="9.140625" style="11"/>
    <col min="4098" max="4098" width="41.7109375" style="11" customWidth="1"/>
    <col min="4099" max="4104" width="9.140625" style="11"/>
    <col min="4105" max="4105" width="17.5703125" style="11" bestFit="1" customWidth="1"/>
    <col min="4106" max="4353" width="9.140625" style="11"/>
    <col min="4354" max="4354" width="41.7109375" style="11" customWidth="1"/>
    <col min="4355" max="4360" width="9.140625" style="11"/>
    <col min="4361" max="4361" width="17.5703125" style="11" bestFit="1" customWidth="1"/>
    <col min="4362" max="4609" width="9.140625" style="11"/>
    <col min="4610" max="4610" width="41.7109375" style="11" customWidth="1"/>
    <col min="4611" max="4616" width="9.140625" style="11"/>
    <col min="4617" max="4617" width="17.5703125" style="11" bestFit="1" customWidth="1"/>
    <col min="4618" max="4865" width="9.140625" style="11"/>
    <col min="4866" max="4866" width="41.7109375" style="11" customWidth="1"/>
    <col min="4867" max="4872" width="9.140625" style="11"/>
    <col min="4873" max="4873" width="17.5703125" style="11" bestFit="1" customWidth="1"/>
    <col min="4874" max="5121" width="9.140625" style="11"/>
    <col min="5122" max="5122" width="41.7109375" style="11" customWidth="1"/>
    <col min="5123" max="5128" width="9.140625" style="11"/>
    <col min="5129" max="5129" width="17.5703125" style="11" bestFit="1" customWidth="1"/>
    <col min="5130" max="5377" width="9.140625" style="11"/>
    <col min="5378" max="5378" width="41.7109375" style="11" customWidth="1"/>
    <col min="5379" max="5384" width="9.140625" style="11"/>
    <col min="5385" max="5385" width="17.5703125" style="11" bestFit="1" customWidth="1"/>
    <col min="5386" max="5633" width="9.140625" style="11"/>
    <col min="5634" max="5634" width="41.7109375" style="11" customWidth="1"/>
    <col min="5635" max="5640" width="9.140625" style="11"/>
    <col min="5641" max="5641" width="17.5703125" style="11" bestFit="1" customWidth="1"/>
    <col min="5642" max="5889" width="9.140625" style="11"/>
    <col min="5890" max="5890" width="41.7109375" style="11" customWidth="1"/>
    <col min="5891" max="5896" width="9.140625" style="11"/>
    <col min="5897" max="5897" width="17.5703125" style="11" bestFit="1" customWidth="1"/>
    <col min="5898" max="6145" width="9.140625" style="11"/>
    <col min="6146" max="6146" width="41.7109375" style="11" customWidth="1"/>
    <col min="6147" max="6152" width="9.140625" style="11"/>
    <col min="6153" max="6153" width="17.5703125" style="11" bestFit="1" customWidth="1"/>
    <col min="6154" max="6401" width="9.140625" style="11"/>
    <col min="6402" max="6402" width="41.7109375" style="11" customWidth="1"/>
    <col min="6403" max="6408" width="9.140625" style="11"/>
    <col min="6409" max="6409" width="17.5703125" style="11" bestFit="1" customWidth="1"/>
    <col min="6410" max="6657" width="9.140625" style="11"/>
    <col min="6658" max="6658" width="41.7109375" style="11" customWidth="1"/>
    <col min="6659" max="6664" width="9.140625" style="11"/>
    <col min="6665" max="6665" width="17.5703125" style="11" bestFit="1" customWidth="1"/>
    <col min="6666" max="6913" width="9.140625" style="11"/>
    <col min="6914" max="6914" width="41.7109375" style="11" customWidth="1"/>
    <col min="6915" max="6920" width="9.140625" style="11"/>
    <col min="6921" max="6921" width="17.5703125" style="11" bestFit="1" customWidth="1"/>
    <col min="6922" max="7169" width="9.140625" style="11"/>
    <col min="7170" max="7170" width="41.7109375" style="11" customWidth="1"/>
    <col min="7171" max="7176" width="9.140625" style="11"/>
    <col min="7177" max="7177" width="17.5703125" style="11" bestFit="1" customWidth="1"/>
    <col min="7178" max="7425" width="9.140625" style="11"/>
    <col min="7426" max="7426" width="41.7109375" style="11" customWidth="1"/>
    <col min="7427" max="7432" width="9.140625" style="11"/>
    <col min="7433" max="7433" width="17.5703125" style="11" bestFit="1" customWidth="1"/>
    <col min="7434" max="7681" width="9.140625" style="11"/>
    <col min="7682" max="7682" width="41.7109375" style="11" customWidth="1"/>
    <col min="7683" max="7688" width="9.140625" style="11"/>
    <col min="7689" max="7689" width="17.5703125" style="11" bestFit="1" customWidth="1"/>
    <col min="7690" max="7937" width="9.140625" style="11"/>
    <col min="7938" max="7938" width="41.7109375" style="11" customWidth="1"/>
    <col min="7939" max="7944" width="9.140625" style="11"/>
    <col min="7945" max="7945" width="17.5703125" style="11" bestFit="1" customWidth="1"/>
    <col min="7946" max="8193" width="9.140625" style="11"/>
    <col min="8194" max="8194" width="41.7109375" style="11" customWidth="1"/>
    <col min="8195" max="8200" width="9.140625" style="11"/>
    <col min="8201" max="8201" width="17.5703125" style="11" bestFit="1" customWidth="1"/>
    <col min="8202" max="8449" width="9.140625" style="11"/>
    <col min="8450" max="8450" width="41.7109375" style="11" customWidth="1"/>
    <col min="8451" max="8456" width="9.140625" style="11"/>
    <col min="8457" max="8457" width="17.5703125" style="11" bestFit="1" customWidth="1"/>
    <col min="8458" max="8705" width="9.140625" style="11"/>
    <col min="8706" max="8706" width="41.7109375" style="11" customWidth="1"/>
    <col min="8707" max="8712" width="9.140625" style="11"/>
    <col min="8713" max="8713" width="17.5703125" style="11" bestFit="1" customWidth="1"/>
    <col min="8714" max="8961" width="9.140625" style="11"/>
    <col min="8962" max="8962" width="41.7109375" style="11" customWidth="1"/>
    <col min="8963" max="8968" width="9.140625" style="11"/>
    <col min="8969" max="8969" width="17.5703125" style="11" bestFit="1" customWidth="1"/>
    <col min="8970" max="9217" width="9.140625" style="11"/>
    <col min="9218" max="9218" width="41.7109375" style="11" customWidth="1"/>
    <col min="9219" max="9224" width="9.140625" style="11"/>
    <col min="9225" max="9225" width="17.5703125" style="11" bestFit="1" customWidth="1"/>
    <col min="9226" max="9473" width="9.140625" style="11"/>
    <col min="9474" max="9474" width="41.7109375" style="11" customWidth="1"/>
    <col min="9475" max="9480" width="9.140625" style="11"/>
    <col min="9481" max="9481" width="17.5703125" style="11" bestFit="1" customWidth="1"/>
    <col min="9482" max="9729" width="9.140625" style="11"/>
    <col min="9730" max="9730" width="41.7109375" style="11" customWidth="1"/>
    <col min="9731" max="9736" width="9.140625" style="11"/>
    <col min="9737" max="9737" width="17.5703125" style="11" bestFit="1" customWidth="1"/>
    <col min="9738" max="9985" width="9.140625" style="11"/>
    <col min="9986" max="9986" width="41.7109375" style="11" customWidth="1"/>
    <col min="9987" max="9992" width="9.140625" style="11"/>
    <col min="9993" max="9993" width="17.5703125" style="11" bestFit="1" customWidth="1"/>
    <col min="9994" max="10241" width="9.140625" style="11"/>
    <col min="10242" max="10242" width="41.7109375" style="11" customWidth="1"/>
    <col min="10243" max="10248" width="9.140625" style="11"/>
    <col min="10249" max="10249" width="17.5703125" style="11" bestFit="1" customWidth="1"/>
    <col min="10250" max="10497" width="9.140625" style="11"/>
    <col min="10498" max="10498" width="41.7109375" style="11" customWidth="1"/>
    <col min="10499" max="10504" width="9.140625" style="11"/>
    <col min="10505" max="10505" width="17.5703125" style="11" bestFit="1" customWidth="1"/>
    <col min="10506" max="10753" width="9.140625" style="11"/>
    <col min="10754" max="10754" width="41.7109375" style="11" customWidth="1"/>
    <col min="10755" max="10760" width="9.140625" style="11"/>
    <col min="10761" max="10761" width="17.5703125" style="11" bestFit="1" customWidth="1"/>
    <col min="10762" max="11009" width="9.140625" style="11"/>
    <col min="11010" max="11010" width="41.7109375" style="11" customWidth="1"/>
    <col min="11011" max="11016" width="9.140625" style="11"/>
    <col min="11017" max="11017" width="17.5703125" style="11" bestFit="1" customWidth="1"/>
    <col min="11018" max="11265" width="9.140625" style="11"/>
    <col min="11266" max="11266" width="41.7109375" style="11" customWidth="1"/>
    <col min="11267" max="11272" width="9.140625" style="11"/>
    <col min="11273" max="11273" width="17.5703125" style="11" bestFit="1" customWidth="1"/>
    <col min="11274" max="11521" width="9.140625" style="11"/>
    <col min="11522" max="11522" width="41.7109375" style="11" customWidth="1"/>
    <col min="11523" max="11528" width="9.140625" style="11"/>
    <col min="11529" max="11529" width="17.5703125" style="11" bestFit="1" customWidth="1"/>
    <col min="11530" max="11777" width="9.140625" style="11"/>
    <col min="11778" max="11778" width="41.7109375" style="11" customWidth="1"/>
    <col min="11779" max="11784" width="9.140625" style="11"/>
    <col min="11785" max="11785" width="17.5703125" style="11" bestFit="1" customWidth="1"/>
    <col min="11786" max="12033" width="9.140625" style="11"/>
    <col min="12034" max="12034" width="41.7109375" style="11" customWidth="1"/>
    <col min="12035" max="12040" width="9.140625" style="11"/>
    <col min="12041" max="12041" width="17.5703125" style="11" bestFit="1" customWidth="1"/>
    <col min="12042" max="12289" width="9.140625" style="11"/>
    <col min="12290" max="12290" width="41.7109375" style="11" customWidth="1"/>
    <col min="12291" max="12296" width="9.140625" style="11"/>
    <col min="12297" max="12297" width="17.5703125" style="11" bestFit="1" customWidth="1"/>
    <col min="12298" max="12545" width="9.140625" style="11"/>
    <col min="12546" max="12546" width="41.7109375" style="11" customWidth="1"/>
    <col min="12547" max="12552" width="9.140625" style="11"/>
    <col min="12553" max="12553" width="17.5703125" style="11" bestFit="1" customWidth="1"/>
    <col min="12554" max="12801" width="9.140625" style="11"/>
    <col min="12802" max="12802" width="41.7109375" style="11" customWidth="1"/>
    <col min="12803" max="12808" width="9.140625" style="11"/>
    <col min="12809" max="12809" width="17.5703125" style="11" bestFit="1" customWidth="1"/>
    <col min="12810" max="13057" width="9.140625" style="11"/>
    <col min="13058" max="13058" width="41.7109375" style="11" customWidth="1"/>
    <col min="13059" max="13064" width="9.140625" style="11"/>
    <col min="13065" max="13065" width="17.5703125" style="11" bestFit="1" customWidth="1"/>
    <col min="13066" max="13313" width="9.140625" style="11"/>
    <col min="13314" max="13314" width="41.7109375" style="11" customWidth="1"/>
    <col min="13315" max="13320" width="9.140625" style="11"/>
    <col min="13321" max="13321" width="17.5703125" style="11" bestFit="1" customWidth="1"/>
    <col min="13322" max="13569" width="9.140625" style="11"/>
    <col min="13570" max="13570" width="41.7109375" style="11" customWidth="1"/>
    <col min="13571" max="13576" width="9.140625" style="11"/>
    <col min="13577" max="13577" width="17.5703125" style="11" bestFit="1" customWidth="1"/>
    <col min="13578" max="13825" width="9.140625" style="11"/>
    <col min="13826" max="13826" width="41.7109375" style="11" customWidth="1"/>
    <col min="13827" max="13832" width="9.140625" style="11"/>
    <col min="13833" max="13833" width="17.5703125" style="11" bestFit="1" customWidth="1"/>
    <col min="13834" max="14081" width="9.140625" style="11"/>
    <col min="14082" max="14082" width="41.7109375" style="11" customWidth="1"/>
    <col min="14083" max="14088" width="9.140625" style="11"/>
    <col min="14089" max="14089" width="17.5703125" style="11" bestFit="1" customWidth="1"/>
    <col min="14090" max="14337" width="9.140625" style="11"/>
    <col min="14338" max="14338" width="41.7109375" style="11" customWidth="1"/>
    <col min="14339" max="14344" width="9.140625" style="11"/>
    <col min="14345" max="14345" width="17.5703125" style="11" bestFit="1" customWidth="1"/>
    <col min="14346" max="14593" width="9.140625" style="11"/>
    <col min="14594" max="14594" width="41.7109375" style="11" customWidth="1"/>
    <col min="14595" max="14600" width="9.140625" style="11"/>
    <col min="14601" max="14601" width="17.5703125" style="11" bestFit="1" customWidth="1"/>
    <col min="14602" max="14849" width="9.140625" style="11"/>
    <col min="14850" max="14850" width="41.7109375" style="11" customWidth="1"/>
    <col min="14851" max="14856" width="9.140625" style="11"/>
    <col min="14857" max="14857" width="17.5703125" style="11" bestFit="1" customWidth="1"/>
    <col min="14858" max="15105" width="9.140625" style="11"/>
    <col min="15106" max="15106" width="41.7109375" style="11" customWidth="1"/>
    <col min="15107" max="15112" width="9.140625" style="11"/>
    <col min="15113" max="15113" width="17.5703125" style="11" bestFit="1" customWidth="1"/>
    <col min="15114" max="15361" width="9.140625" style="11"/>
    <col min="15362" max="15362" width="41.7109375" style="11" customWidth="1"/>
    <col min="15363" max="15368" width="9.140625" style="11"/>
    <col min="15369" max="15369" width="17.5703125" style="11" bestFit="1" customWidth="1"/>
    <col min="15370" max="15617" width="9.140625" style="11"/>
    <col min="15618" max="15618" width="41.7109375" style="11" customWidth="1"/>
    <col min="15619" max="15624" width="9.140625" style="11"/>
    <col min="15625" max="15625" width="17.5703125" style="11" bestFit="1" customWidth="1"/>
    <col min="15626" max="15873" width="9.140625" style="11"/>
    <col min="15874" max="15874" width="41.7109375" style="11" customWidth="1"/>
    <col min="15875" max="15880" width="9.140625" style="11"/>
    <col min="15881" max="15881" width="17.5703125" style="11" bestFit="1" customWidth="1"/>
    <col min="15882" max="16129" width="9.140625" style="11"/>
    <col min="16130" max="16130" width="41.7109375" style="11" customWidth="1"/>
    <col min="16131" max="16136" width="9.140625" style="11"/>
    <col min="16137" max="16137" width="17.5703125" style="11" bestFit="1" customWidth="1"/>
    <col min="16138" max="16384" width="9.140625" style="11"/>
  </cols>
  <sheetData>
    <row r="1" spans="1:9" ht="15.75" x14ac:dyDescent="0.25">
      <c r="A1" s="120" t="s">
        <v>0</v>
      </c>
      <c r="B1" s="121"/>
      <c r="C1" s="121"/>
      <c r="D1" s="121"/>
      <c r="E1" s="121"/>
      <c r="F1" s="121"/>
      <c r="G1" s="121"/>
      <c r="H1" s="121"/>
      <c r="I1" s="121"/>
    </row>
    <row r="2" spans="1:9" ht="45.75" customHeight="1" x14ac:dyDescent="0.2">
      <c r="A2" s="122" t="str">
        <f>'RFP Responses'!A1</f>
        <v>Evaluation Summary RFP730-19082 CMAR UH Graduate College of Social Work Renovation</v>
      </c>
      <c r="B2" s="123"/>
      <c r="C2" s="123"/>
      <c r="D2" s="123"/>
      <c r="E2" s="123"/>
      <c r="F2" s="123"/>
      <c r="G2" s="123"/>
      <c r="H2" s="123"/>
      <c r="I2" s="123"/>
    </row>
    <row r="3" spans="1:9" ht="15.75" thickBot="1" x14ac:dyDescent="0.25">
      <c r="I3" s="12"/>
    </row>
    <row r="4" spans="1:9" s="15" customFormat="1" ht="130.5" customHeight="1" thickTop="1" thickBot="1" x14ac:dyDescent="0.25">
      <c r="A4" s="13" t="s">
        <v>5</v>
      </c>
      <c r="B4" s="91" t="s">
        <v>41</v>
      </c>
      <c r="C4" s="91" t="s">
        <v>42</v>
      </c>
      <c r="D4" s="91" t="s">
        <v>43</v>
      </c>
      <c r="E4" s="91" t="s">
        <v>44</v>
      </c>
      <c r="F4" s="91" t="s">
        <v>45</v>
      </c>
      <c r="G4" s="91" t="s">
        <v>46</v>
      </c>
      <c r="H4" s="14" t="s">
        <v>17</v>
      </c>
      <c r="I4" s="14" t="s">
        <v>6</v>
      </c>
    </row>
    <row r="5" spans="1:9" s="15" customFormat="1" ht="16.5" thickTop="1" x14ac:dyDescent="0.2">
      <c r="A5" s="16" t="str">
        <f>'RFP Responses'!A4</f>
        <v>Bartlett Cocke</v>
      </c>
      <c r="B5" s="94">
        <v>20</v>
      </c>
      <c r="C5" s="93">
        <v>12</v>
      </c>
      <c r="D5" s="93">
        <v>7</v>
      </c>
      <c r="E5" s="93">
        <v>7</v>
      </c>
      <c r="F5" s="118">
        <f>'Cost Summary'!B13</f>
        <v>0.43732030121630849</v>
      </c>
      <c r="G5" s="95">
        <v>8</v>
      </c>
      <c r="H5" s="51">
        <f>SUM(B5:G5)-F5</f>
        <v>54</v>
      </c>
      <c r="I5" s="28">
        <f>SUM(B5:G5)</f>
        <v>54.43732030121631</v>
      </c>
    </row>
    <row r="6" spans="1:9" x14ac:dyDescent="0.2">
      <c r="A6" s="16" t="str">
        <f>'RFP Responses'!A5</f>
        <v>J.T. Vaughn Construction</v>
      </c>
      <c r="B6" s="94">
        <v>17.5</v>
      </c>
      <c r="C6" s="93">
        <v>10.5</v>
      </c>
      <c r="D6" s="93">
        <v>7</v>
      </c>
      <c r="E6" s="93">
        <v>7</v>
      </c>
      <c r="F6" s="118">
        <f>'Cost Summary'!B14</f>
        <v>19.344876458872982</v>
      </c>
      <c r="G6" s="95">
        <v>8</v>
      </c>
      <c r="H6" s="51">
        <f t="shared" ref="H6:H7" si="0">SUM(B6:G6)-F6</f>
        <v>50.000000000000007</v>
      </c>
      <c r="I6" s="28">
        <f>SUM(B6:G6)</f>
        <v>69.344876458872989</v>
      </c>
    </row>
    <row r="7" spans="1:9" x14ac:dyDescent="0.2">
      <c r="A7" s="16" t="str">
        <f>'RFP Responses'!A6</f>
        <v>Kitchell Contractors</v>
      </c>
      <c r="B7" s="94">
        <v>17.5</v>
      </c>
      <c r="C7" s="93">
        <v>10.5</v>
      </c>
      <c r="D7" s="93">
        <v>7</v>
      </c>
      <c r="E7" s="93">
        <v>7</v>
      </c>
      <c r="F7" s="118">
        <f>'Cost Summary'!B15</f>
        <v>30</v>
      </c>
      <c r="G7" s="95">
        <v>2</v>
      </c>
      <c r="H7" s="51">
        <f t="shared" si="0"/>
        <v>44</v>
      </c>
      <c r="I7" s="28">
        <f>SUM(B7:G7)</f>
        <v>74</v>
      </c>
    </row>
  </sheetData>
  <mergeCells count="2">
    <mergeCell ref="A1:I1"/>
    <mergeCell ref="A2:I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5" sqref="H5"/>
    </sheetView>
  </sheetViews>
  <sheetFormatPr defaultRowHeight="15" x14ac:dyDescent="0.2"/>
  <cols>
    <col min="1" max="1" width="41.7109375" style="11" customWidth="1"/>
    <col min="2" max="2" width="6.140625" style="53" customWidth="1"/>
    <col min="3" max="3" width="9.140625" style="53"/>
    <col min="4" max="4" width="9.140625" style="38"/>
    <col min="5" max="5" width="9.140625" style="11"/>
    <col min="6" max="6" width="9.140625" style="38"/>
    <col min="7" max="7" width="17.7109375" style="11" customWidth="1"/>
    <col min="8" max="8" width="17.5703125" style="11" bestFit="1" customWidth="1"/>
    <col min="9" max="256" width="9.140625" style="11"/>
    <col min="257" max="257" width="41.7109375" style="11" customWidth="1"/>
    <col min="258" max="263" width="9.140625" style="11"/>
    <col min="264" max="264" width="17.5703125" style="11" bestFit="1" customWidth="1"/>
    <col min="265" max="512" width="9.140625" style="11"/>
    <col min="513" max="513" width="41.7109375" style="11" customWidth="1"/>
    <col min="514" max="519" width="9.140625" style="11"/>
    <col min="520" max="520" width="17.5703125" style="11" bestFit="1" customWidth="1"/>
    <col min="521" max="768" width="9.140625" style="11"/>
    <col min="769" max="769" width="41.7109375" style="11" customWidth="1"/>
    <col min="770" max="775" width="9.140625" style="11"/>
    <col min="776" max="776" width="17.5703125" style="11" bestFit="1" customWidth="1"/>
    <col min="777" max="1024" width="9.140625" style="11"/>
    <col min="1025" max="1025" width="41.7109375" style="11" customWidth="1"/>
    <col min="1026" max="1031" width="9.140625" style="11"/>
    <col min="1032" max="1032" width="17.5703125" style="11" bestFit="1" customWidth="1"/>
    <col min="1033" max="1280" width="9.140625" style="11"/>
    <col min="1281" max="1281" width="41.7109375" style="11" customWidth="1"/>
    <col min="1282" max="1287" width="9.140625" style="11"/>
    <col min="1288" max="1288" width="17.5703125" style="11" bestFit="1" customWidth="1"/>
    <col min="1289" max="1536" width="9.140625" style="11"/>
    <col min="1537" max="1537" width="41.7109375" style="11" customWidth="1"/>
    <col min="1538" max="1543" width="9.140625" style="11"/>
    <col min="1544" max="1544" width="17.5703125" style="11" bestFit="1" customWidth="1"/>
    <col min="1545" max="1792" width="9.140625" style="11"/>
    <col min="1793" max="1793" width="41.7109375" style="11" customWidth="1"/>
    <col min="1794" max="1799" width="9.140625" style="11"/>
    <col min="1800" max="1800" width="17.5703125" style="11" bestFit="1" customWidth="1"/>
    <col min="1801" max="2048" width="9.140625" style="11"/>
    <col min="2049" max="2049" width="41.7109375" style="11" customWidth="1"/>
    <col min="2050" max="2055" width="9.140625" style="11"/>
    <col min="2056" max="2056" width="17.5703125" style="11" bestFit="1" customWidth="1"/>
    <col min="2057" max="2304" width="9.140625" style="11"/>
    <col min="2305" max="2305" width="41.7109375" style="11" customWidth="1"/>
    <col min="2306" max="2311" width="9.140625" style="11"/>
    <col min="2312" max="2312" width="17.5703125" style="11" bestFit="1" customWidth="1"/>
    <col min="2313" max="2560" width="9.140625" style="11"/>
    <col min="2561" max="2561" width="41.7109375" style="11" customWidth="1"/>
    <col min="2562" max="2567" width="9.140625" style="11"/>
    <col min="2568" max="2568" width="17.5703125" style="11" bestFit="1" customWidth="1"/>
    <col min="2569" max="2816" width="9.140625" style="11"/>
    <col min="2817" max="2817" width="41.7109375" style="11" customWidth="1"/>
    <col min="2818" max="2823" width="9.140625" style="11"/>
    <col min="2824" max="2824" width="17.5703125" style="11" bestFit="1" customWidth="1"/>
    <col min="2825" max="3072" width="9.140625" style="11"/>
    <col min="3073" max="3073" width="41.7109375" style="11" customWidth="1"/>
    <col min="3074" max="3079" width="9.140625" style="11"/>
    <col min="3080" max="3080" width="17.5703125" style="11" bestFit="1" customWidth="1"/>
    <col min="3081" max="3328" width="9.140625" style="11"/>
    <col min="3329" max="3329" width="41.7109375" style="11" customWidth="1"/>
    <col min="3330" max="3335" width="9.140625" style="11"/>
    <col min="3336" max="3336" width="17.5703125" style="11" bestFit="1" customWidth="1"/>
    <col min="3337" max="3584" width="9.140625" style="11"/>
    <col min="3585" max="3585" width="41.7109375" style="11" customWidth="1"/>
    <col min="3586" max="3591" width="9.140625" style="11"/>
    <col min="3592" max="3592" width="17.5703125" style="11" bestFit="1" customWidth="1"/>
    <col min="3593" max="3840" width="9.140625" style="11"/>
    <col min="3841" max="3841" width="41.7109375" style="11" customWidth="1"/>
    <col min="3842" max="3847" width="9.140625" style="11"/>
    <col min="3848" max="3848" width="17.5703125" style="11" bestFit="1" customWidth="1"/>
    <col min="3849" max="4096" width="9.140625" style="11"/>
    <col min="4097" max="4097" width="41.7109375" style="11" customWidth="1"/>
    <col min="4098" max="4103" width="9.140625" style="11"/>
    <col min="4104" max="4104" width="17.5703125" style="11" bestFit="1" customWidth="1"/>
    <col min="4105" max="4352" width="9.140625" style="11"/>
    <col min="4353" max="4353" width="41.7109375" style="11" customWidth="1"/>
    <col min="4354" max="4359" width="9.140625" style="11"/>
    <col min="4360" max="4360" width="17.5703125" style="11" bestFit="1" customWidth="1"/>
    <col min="4361" max="4608" width="9.140625" style="11"/>
    <col min="4609" max="4609" width="41.7109375" style="11" customWidth="1"/>
    <col min="4610" max="4615" width="9.140625" style="11"/>
    <col min="4616" max="4616" width="17.5703125" style="11" bestFit="1" customWidth="1"/>
    <col min="4617" max="4864" width="9.140625" style="11"/>
    <col min="4865" max="4865" width="41.7109375" style="11" customWidth="1"/>
    <col min="4866" max="4871" width="9.140625" style="11"/>
    <col min="4872" max="4872" width="17.5703125" style="11" bestFit="1" customWidth="1"/>
    <col min="4873" max="5120" width="9.140625" style="11"/>
    <col min="5121" max="5121" width="41.7109375" style="11" customWidth="1"/>
    <col min="5122" max="5127" width="9.140625" style="11"/>
    <col min="5128" max="5128" width="17.5703125" style="11" bestFit="1" customWidth="1"/>
    <col min="5129" max="5376" width="9.140625" style="11"/>
    <col min="5377" max="5377" width="41.7109375" style="11" customWidth="1"/>
    <col min="5378" max="5383" width="9.140625" style="11"/>
    <col min="5384" max="5384" width="17.5703125" style="11" bestFit="1" customWidth="1"/>
    <col min="5385" max="5632" width="9.140625" style="11"/>
    <col min="5633" max="5633" width="41.7109375" style="11" customWidth="1"/>
    <col min="5634" max="5639" width="9.140625" style="11"/>
    <col min="5640" max="5640" width="17.5703125" style="11" bestFit="1" customWidth="1"/>
    <col min="5641" max="5888" width="9.140625" style="11"/>
    <col min="5889" max="5889" width="41.7109375" style="11" customWidth="1"/>
    <col min="5890" max="5895" width="9.140625" style="11"/>
    <col min="5896" max="5896" width="17.5703125" style="11" bestFit="1" customWidth="1"/>
    <col min="5897" max="6144" width="9.140625" style="11"/>
    <col min="6145" max="6145" width="41.7109375" style="11" customWidth="1"/>
    <col min="6146" max="6151" width="9.140625" style="11"/>
    <col min="6152" max="6152" width="17.5703125" style="11" bestFit="1" customWidth="1"/>
    <col min="6153" max="6400" width="9.140625" style="11"/>
    <col min="6401" max="6401" width="41.7109375" style="11" customWidth="1"/>
    <col min="6402" max="6407" width="9.140625" style="11"/>
    <col min="6408" max="6408" width="17.5703125" style="11" bestFit="1" customWidth="1"/>
    <col min="6409" max="6656" width="9.140625" style="11"/>
    <col min="6657" max="6657" width="41.7109375" style="11" customWidth="1"/>
    <col min="6658" max="6663" width="9.140625" style="11"/>
    <col min="6664" max="6664" width="17.5703125" style="11" bestFit="1" customWidth="1"/>
    <col min="6665" max="6912" width="9.140625" style="11"/>
    <col min="6913" max="6913" width="41.7109375" style="11" customWidth="1"/>
    <col min="6914" max="6919" width="9.140625" style="11"/>
    <col min="6920" max="6920" width="17.5703125" style="11" bestFit="1" customWidth="1"/>
    <col min="6921" max="7168" width="9.140625" style="11"/>
    <col min="7169" max="7169" width="41.7109375" style="11" customWidth="1"/>
    <col min="7170" max="7175" width="9.140625" style="11"/>
    <col min="7176" max="7176" width="17.5703125" style="11" bestFit="1" customWidth="1"/>
    <col min="7177" max="7424" width="9.140625" style="11"/>
    <col min="7425" max="7425" width="41.7109375" style="11" customWidth="1"/>
    <col min="7426" max="7431" width="9.140625" style="11"/>
    <col min="7432" max="7432" width="17.5703125" style="11" bestFit="1" customWidth="1"/>
    <col min="7433" max="7680" width="9.140625" style="11"/>
    <col min="7681" max="7681" width="41.7109375" style="11" customWidth="1"/>
    <col min="7682" max="7687" width="9.140625" style="11"/>
    <col min="7688" max="7688" width="17.5703125" style="11" bestFit="1" customWidth="1"/>
    <col min="7689" max="7936" width="9.140625" style="11"/>
    <col min="7937" max="7937" width="41.7109375" style="11" customWidth="1"/>
    <col min="7938" max="7943" width="9.140625" style="11"/>
    <col min="7944" max="7944" width="17.5703125" style="11" bestFit="1" customWidth="1"/>
    <col min="7945" max="8192" width="9.140625" style="11"/>
    <col min="8193" max="8193" width="41.7109375" style="11" customWidth="1"/>
    <col min="8194" max="8199" width="9.140625" style="11"/>
    <col min="8200" max="8200" width="17.5703125" style="11" bestFit="1" customWidth="1"/>
    <col min="8201" max="8448" width="9.140625" style="11"/>
    <col min="8449" max="8449" width="41.7109375" style="11" customWidth="1"/>
    <col min="8450" max="8455" width="9.140625" style="11"/>
    <col min="8456" max="8456" width="17.5703125" style="11" bestFit="1" customWidth="1"/>
    <col min="8457" max="8704" width="9.140625" style="11"/>
    <col min="8705" max="8705" width="41.7109375" style="11" customWidth="1"/>
    <col min="8706" max="8711" width="9.140625" style="11"/>
    <col min="8712" max="8712" width="17.5703125" style="11" bestFit="1" customWidth="1"/>
    <col min="8713" max="8960" width="9.140625" style="11"/>
    <col min="8961" max="8961" width="41.7109375" style="11" customWidth="1"/>
    <col min="8962" max="8967" width="9.140625" style="11"/>
    <col min="8968" max="8968" width="17.5703125" style="11" bestFit="1" customWidth="1"/>
    <col min="8969" max="9216" width="9.140625" style="11"/>
    <col min="9217" max="9217" width="41.7109375" style="11" customWidth="1"/>
    <col min="9218" max="9223" width="9.140625" style="11"/>
    <col min="9224" max="9224" width="17.5703125" style="11" bestFit="1" customWidth="1"/>
    <col min="9225" max="9472" width="9.140625" style="11"/>
    <col min="9473" max="9473" width="41.7109375" style="11" customWidth="1"/>
    <col min="9474" max="9479" width="9.140625" style="11"/>
    <col min="9480" max="9480" width="17.5703125" style="11" bestFit="1" customWidth="1"/>
    <col min="9481" max="9728" width="9.140625" style="11"/>
    <col min="9729" max="9729" width="41.7109375" style="11" customWidth="1"/>
    <col min="9730" max="9735" width="9.140625" style="11"/>
    <col min="9736" max="9736" width="17.5703125" style="11" bestFit="1" customWidth="1"/>
    <col min="9737" max="9984" width="9.140625" style="11"/>
    <col min="9985" max="9985" width="41.7109375" style="11" customWidth="1"/>
    <col min="9986" max="9991" width="9.140625" style="11"/>
    <col min="9992" max="9992" width="17.5703125" style="11" bestFit="1" customWidth="1"/>
    <col min="9993" max="10240" width="9.140625" style="11"/>
    <col min="10241" max="10241" width="41.7109375" style="11" customWidth="1"/>
    <col min="10242" max="10247" width="9.140625" style="11"/>
    <col min="10248" max="10248" width="17.5703125" style="11" bestFit="1" customWidth="1"/>
    <col min="10249" max="10496" width="9.140625" style="11"/>
    <col min="10497" max="10497" width="41.7109375" style="11" customWidth="1"/>
    <col min="10498" max="10503" width="9.140625" style="11"/>
    <col min="10504" max="10504" width="17.5703125" style="11" bestFit="1" customWidth="1"/>
    <col min="10505" max="10752" width="9.140625" style="11"/>
    <col min="10753" max="10753" width="41.7109375" style="11" customWidth="1"/>
    <col min="10754" max="10759" width="9.140625" style="11"/>
    <col min="10760" max="10760" width="17.5703125" style="11" bestFit="1" customWidth="1"/>
    <col min="10761" max="11008" width="9.140625" style="11"/>
    <col min="11009" max="11009" width="41.7109375" style="11" customWidth="1"/>
    <col min="11010" max="11015" width="9.140625" style="11"/>
    <col min="11016" max="11016" width="17.5703125" style="11" bestFit="1" customWidth="1"/>
    <col min="11017" max="11264" width="9.140625" style="11"/>
    <col min="11265" max="11265" width="41.7109375" style="11" customWidth="1"/>
    <col min="11266" max="11271" width="9.140625" style="11"/>
    <col min="11272" max="11272" width="17.5703125" style="11" bestFit="1" customWidth="1"/>
    <col min="11273" max="11520" width="9.140625" style="11"/>
    <col min="11521" max="11521" width="41.7109375" style="11" customWidth="1"/>
    <col min="11522" max="11527" width="9.140625" style="11"/>
    <col min="11528" max="11528" width="17.5703125" style="11" bestFit="1" customWidth="1"/>
    <col min="11529" max="11776" width="9.140625" style="11"/>
    <col min="11777" max="11777" width="41.7109375" style="11" customWidth="1"/>
    <col min="11778" max="11783" width="9.140625" style="11"/>
    <col min="11784" max="11784" width="17.5703125" style="11" bestFit="1" customWidth="1"/>
    <col min="11785" max="12032" width="9.140625" style="11"/>
    <col min="12033" max="12033" width="41.7109375" style="11" customWidth="1"/>
    <col min="12034" max="12039" width="9.140625" style="11"/>
    <col min="12040" max="12040" width="17.5703125" style="11" bestFit="1" customWidth="1"/>
    <col min="12041" max="12288" width="9.140625" style="11"/>
    <col min="12289" max="12289" width="41.7109375" style="11" customWidth="1"/>
    <col min="12290" max="12295" width="9.140625" style="11"/>
    <col min="12296" max="12296" width="17.5703125" style="11" bestFit="1" customWidth="1"/>
    <col min="12297" max="12544" width="9.140625" style="11"/>
    <col min="12545" max="12545" width="41.7109375" style="11" customWidth="1"/>
    <col min="12546" max="12551" width="9.140625" style="11"/>
    <col min="12552" max="12552" width="17.5703125" style="11" bestFit="1" customWidth="1"/>
    <col min="12553" max="12800" width="9.140625" style="11"/>
    <col min="12801" max="12801" width="41.7109375" style="11" customWidth="1"/>
    <col min="12802" max="12807" width="9.140625" style="11"/>
    <col min="12808" max="12808" width="17.5703125" style="11" bestFit="1" customWidth="1"/>
    <col min="12809" max="13056" width="9.140625" style="11"/>
    <col min="13057" max="13057" width="41.7109375" style="11" customWidth="1"/>
    <col min="13058" max="13063" width="9.140625" style="11"/>
    <col min="13064" max="13064" width="17.5703125" style="11" bestFit="1" customWidth="1"/>
    <col min="13065" max="13312" width="9.140625" style="11"/>
    <col min="13313" max="13313" width="41.7109375" style="11" customWidth="1"/>
    <col min="13314" max="13319" width="9.140625" style="11"/>
    <col min="13320" max="13320" width="17.5703125" style="11" bestFit="1" customWidth="1"/>
    <col min="13321" max="13568" width="9.140625" style="11"/>
    <col min="13569" max="13569" width="41.7109375" style="11" customWidth="1"/>
    <col min="13570" max="13575" width="9.140625" style="11"/>
    <col min="13576" max="13576" width="17.5703125" style="11" bestFit="1" customWidth="1"/>
    <col min="13577" max="13824" width="9.140625" style="11"/>
    <col min="13825" max="13825" width="41.7109375" style="11" customWidth="1"/>
    <col min="13826" max="13831" width="9.140625" style="11"/>
    <col min="13832" max="13832" width="17.5703125" style="11" bestFit="1" customWidth="1"/>
    <col min="13833" max="14080" width="9.140625" style="11"/>
    <col min="14081" max="14081" width="41.7109375" style="11" customWidth="1"/>
    <col min="14082" max="14087" width="9.140625" style="11"/>
    <col min="14088" max="14088" width="17.5703125" style="11" bestFit="1" customWidth="1"/>
    <col min="14089" max="14336" width="9.140625" style="11"/>
    <col min="14337" max="14337" width="41.7109375" style="11" customWidth="1"/>
    <col min="14338" max="14343" width="9.140625" style="11"/>
    <col min="14344" max="14344" width="17.5703125" style="11" bestFit="1" customWidth="1"/>
    <col min="14345" max="14592" width="9.140625" style="11"/>
    <col min="14593" max="14593" width="41.7109375" style="11" customWidth="1"/>
    <col min="14594" max="14599" width="9.140625" style="11"/>
    <col min="14600" max="14600" width="17.5703125" style="11" bestFit="1" customWidth="1"/>
    <col min="14601" max="14848" width="9.140625" style="11"/>
    <col min="14849" max="14849" width="41.7109375" style="11" customWidth="1"/>
    <col min="14850" max="14855" width="9.140625" style="11"/>
    <col min="14856" max="14856" width="17.5703125" style="11" bestFit="1" customWidth="1"/>
    <col min="14857" max="15104" width="9.140625" style="11"/>
    <col min="15105" max="15105" width="41.7109375" style="11" customWidth="1"/>
    <col min="15106" max="15111" width="9.140625" style="11"/>
    <col min="15112" max="15112" width="17.5703125" style="11" bestFit="1" customWidth="1"/>
    <col min="15113" max="15360" width="9.140625" style="11"/>
    <col min="15361" max="15361" width="41.7109375" style="11" customWidth="1"/>
    <col min="15362" max="15367" width="9.140625" style="11"/>
    <col min="15368" max="15368" width="17.5703125" style="11" bestFit="1" customWidth="1"/>
    <col min="15369" max="15616" width="9.140625" style="11"/>
    <col min="15617" max="15617" width="41.7109375" style="11" customWidth="1"/>
    <col min="15618" max="15623" width="9.140625" style="11"/>
    <col min="15624" max="15624" width="17.5703125" style="11" bestFit="1" customWidth="1"/>
    <col min="15625" max="15872" width="9.140625" style="11"/>
    <col min="15873" max="15873" width="41.7109375" style="11" customWidth="1"/>
    <col min="15874" max="15879" width="9.140625" style="11"/>
    <col min="15880" max="15880" width="17.5703125" style="11" bestFit="1" customWidth="1"/>
    <col min="15881" max="16128" width="9.140625" style="11"/>
    <col min="16129" max="16129" width="41.7109375" style="11" customWidth="1"/>
    <col min="16130" max="16135" width="9.140625" style="11"/>
    <col min="16136" max="16136" width="17.5703125" style="11" bestFit="1" customWidth="1"/>
    <col min="16137" max="16384" width="9.140625" style="11"/>
  </cols>
  <sheetData>
    <row r="1" spans="1:9" ht="15.75" x14ac:dyDescent="0.25">
      <c r="A1" s="120" t="s">
        <v>0</v>
      </c>
      <c r="B1" s="121"/>
      <c r="C1" s="121"/>
      <c r="D1" s="121"/>
      <c r="E1" s="121"/>
      <c r="F1" s="121"/>
      <c r="G1" s="121"/>
      <c r="H1" s="121"/>
    </row>
    <row r="2" spans="1:9" ht="45.75" customHeight="1" x14ac:dyDescent="0.2">
      <c r="A2" s="122" t="str">
        <f>'RFP Responses'!A1</f>
        <v>Evaluation Summary RFP730-19082 CMAR UH Graduate College of Social Work Renovation</v>
      </c>
      <c r="B2" s="123"/>
      <c r="C2" s="123"/>
      <c r="D2" s="123"/>
      <c r="E2" s="123"/>
      <c r="F2" s="123"/>
      <c r="G2" s="123"/>
      <c r="H2" s="123"/>
    </row>
    <row r="3" spans="1:9" ht="15.75" thickBot="1" x14ac:dyDescent="0.25">
      <c r="H3" s="12"/>
    </row>
    <row r="4" spans="1:9" s="15" customFormat="1" ht="130.5" customHeight="1" thickTop="1" thickBot="1" x14ac:dyDescent="0.25">
      <c r="A4" s="13" t="s">
        <v>5</v>
      </c>
      <c r="B4" s="92" t="s">
        <v>41</v>
      </c>
      <c r="C4" s="92" t="s">
        <v>42</v>
      </c>
      <c r="D4" s="92" t="s">
        <v>43</v>
      </c>
      <c r="E4" s="92" t="s">
        <v>44</v>
      </c>
      <c r="F4" s="92" t="s">
        <v>45</v>
      </c>
      <c r="G4" s="92" t="s">
        <v>46</v>
      </c>
      <c r="H4" s="14" t="s">
        <v>17</v>
      </c>
      <c r="I4" s="14" t="s">
        <v>6</v>
      </c>
    </row>
    <row r="5" spans="1:9" s="15" customFormat="1" ht="16.5" thickTop="1" x14ac:dyDescent="0.2">
      <c r="A5" s="16" t="str">
        <f>'RFP Responses'!A4</f>
        <v>Bartlett Cocke</v>
      </c>
      <c r="B5" s="97">
        <v>17.5</v>
      </c>
      <c r="C5" s="96">
        <v>9</v>
      </c>
      <c r="D5" s="96">
        <v>8</v>
      </c>
      <c r="E5" s="96">
        <v>7</v>
      </c>
      <c r="F5" s="118">
        <f>'Cost Summary'!B13</f>
        <v>0.43732030121630849</v>
      </c>
      <c r="G5" s="98">
        <v>8</v>
      </c>
      <c r="H5" s="51">
        <f>SUM(B5:G5)-F5</f>
        <v>49.5</v>
      </c>
      <c r="I5" s="28">
        <f>SUM(B5:G5)</f>
        <v>49.93732030121631</v>
      </c>
    </row>
    <row r="6" spans="1:9" x14ac:dyDescent="0.2">
      <c r="A6" s="16" t="str">
        <f>'RFP Responses'!A5</f>
        <v>J.T. Vaughn Construction</v>
      </c>
      <c r="B6" s="97">
        <v>17.5</v>
      </c>
      <c r="C6" s="96">
        <v>12</v>
      </c>
      <c r="D6" s="96">
        <v>7</v>
      </c>
      <c r="E6" s="96">
        <v>7</v>
      </c>
      <c r="F6" s="118">
        <f>'Cost Summary'!B14</f>
        <v>19.344876458872982</v>
      </c>
      <c r="G6" s="98">
        <v>7</v>
      </c>
      <c r="H6" s="51">
        <f t="shared" ref="H6:H7" si="0">SUM(B6:G6)-F6</f>
        <v>50.500000000000007</v>
      </c>
      <c r="I6" s="28">
        <f>SUM(B6:G6)</f>
        <v>69.844876458872989</v>
      </c>
    </row>
    <row r="7" spans="1:9" x14ac:dyDescent="0.2">
      <c r="A7" s="16" t="str">
        <f>'RFP Responses'!A6</f>
        <v>Kitchell Contractors</v>
      </c>
      <c r="B7" s="97">
        <v>17.5</v>
      </c>
      <c r="C7" s="96">
        <v>10.5</v>
      </c>
      <c r="D7" s="96">
        <v>8</v>
      </c>
      <c r="E7" s="96">
        <v>7</v>
      </c>
      <c r="F7" s="118">
        <f>'Cost Summary'!B15</f>
        <v>30</v>
      </c>
      <c r="G7" s="98">
        <v>6</v>
      </c>
      <c r="H7" s="51">
        <f t="shared" si="0"/>
        <v>49</v>
      </c>
      <c r="I7" s="28">
        <f>SUM(B7:G7)</f>
        <v>79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5" sqref="F5:F7"/>
    </sheetView>
  </sheetViews>
  <sheetFormatPr defaultRowHeight="15" x14ac:dyDescent="0.2"/>
  <cols>
    <col min="1" max="1" width="41.7109375" style="11" customWidth="1"/>
    <col min="2" max="3" width="9.140625" style="53"/>
    <col min="4" max="4" width="9.140625" style="38"/>
    <col min="5" max="5" width="9.140625" style="11"/>
    <col min="6" max="6" width="9.140625" style="38"/>
    <col min="7" max="7" width="11.28515625" style="11" customWidth="1"/>
    <col min="8" max="8" width="10.7109375" style="11" customWidth="1"/>
    <col min="9" max="256" width="9.140625" style="11"/>
    <col min="257" max="257" width="41.7109375" style="11" customWidth="1"/>
    <col min="258" max="263" width="9.140625" style="11"/>
    <col min="264" max="264" width="17.5703125" style="11" bestFit="1" customWidth="1"/>
    <col min="265" max="512" width="9.140625" style="11"/>
    <col min="513" max="513" width="41.7109375" style="11" customWidth="1"/>
    <col min="514" max="519" width="9.140625" style="11"/>
    <col min="520" max="520" width="17.5703125" style="11" bestFit="1" customWidth="1"/>
    <col min="521" max="768" width="9.140625" style="11"/>
    <col min="769" max="769" width="41.7109375" style="11" customWidth="1"/>
    <col min="770" max="775" width="9.140625" style="11"/>
    <col min="776" max="776" width="17.5703125" style="11" bestFit="1" customWidth="1"/>
    <col min="777" max="1024" width="9.140625" style="11"/>
    <col min="1025" max="1025" width="41.7109375" style="11" customWidth="1"/>
    <col min="1026" max="1031" width="9.140625" style="11"/>
    <col min="1032" max="1032" width="17.5703125" style="11" bestFit="1" customWidth="1"/>
    <col min="1033" max="1280" width="9.140625" style="11"/>
    <col min="1281" max="1281" width="41.7109375" style="11" customWidth="1"/>
    <col min="1282" max="1287" width="9.140625" style="11"/>
    <col min="1288" max="1288" width="17.5703125" style="11" bestFit="1" customWidth="1"/>
    <col min="1289" max="1536" width="9.140625" style="11"/>
    <col min="1537" max="1537" width="41.7109375" style="11" customWidth="1"/>
    <col min="1538" max="1543" width="9.140625" style="11"/>
    <col min="1544" max="1544" width="17.5703125" style="11" bestFit="1" customWidth="1"/>
    <col min="1545" max="1792" width="9.140625" style="11"/>
    <col min="1793" max="1793" width="41.7109375" style="11" customWidth="1"/>
    <col min="1794" max="1799" width="9.140625" style="11"/>
    <col min="1800" max="1800" width="17.5703125" style="11" bestFit="1" customWidth="1"/>
    <col min="1801" max="2048" width="9.140625" style="11"/>
    <col min="2049" max="2049" width="41.7109375" style="11" customWidth="1"/>
    <col min="2050" max="2055" width="9.140625" style="11"/>
    <col min="2056" max="2056" width="17.5703125" style="11" bestFit="1" customWidth="1"/>
    <col min="2057" max="2304" width="9.140625" style="11"/>
    <col min="2305" max="2305" width="41.7109375" style="11" customWidth="1"/>
    <col min="2306" max="2311" width="9.140625" style="11"/>
    <col min="2312" max="2312" width="17.5703125" style="11" bestFit="1" customWidth="1"/>
    <col min="2313" max="2560" width="9.140625" style="11"/>
    <col min="2561" max="2561" width="41.7109375" style="11" customWidth="1"/>
    <col min="2562" max="2567" width="9.140625" style="11"/>
    <col min="2568" max="2568" width="17.5703125" style="11" bestFit="1" customWidth="1"/>
    <col min="2569" max="2816" width="9.140625" style="11"/>
    <col min="2817" max="2817" width="41.7109375" style="11" customWidth="1"/>
    <col min="2818" max="2823" width="9.140625" style="11"/>
    <col min="2824" max="2824" width="17.5703125" style="11" bestFit="1" customWidth="1"/>
    <col min="2825" max="3072" width="9.140625" style="11"/>
    <col min="3073" max="3073" width="41.7109375" style="11" customWidth="1"/>
    <col min="3074" max="3079" width="9.140625" style="11"/>
    <col min="3080" max="3080" width="17.5703125" style="11" bestFit="1" customWidth="1"/>
    <col min="3081" max="3328" width="9.140625" style="11"/>
    <col min="3329" max="3329" width="41.7109375" style="11" customWidth="1"/>
    <col min="3330" max="3335" width="9.140625" style="11"/>
    <col min="3336" max="3336" width="17.5703125" style="11" bestFit="1" customWidth="1"/>
    <col min="3337" max="3584" width="9.140625" style="11"/>
    <col min="3585" max="3585" width="41.7109375" style="11" customWidth="1"/>
    <col min="3586" max="3591" width="9.140625" style="11"/>
    <col min="3592" max="3592" width="17.5703125" style="11" bestFit="1" customWidth="1"/>
    <col min="3593" max="3840" width="9.140625" style="11"/>
    <col min="3841" max="3841" width="41.7109375" style="11" customWidth="1"/>
    <col min="3842" max="3847" width="9.140625" style="11"/>
    <col min="3848" max="3848" width="17.5703125" style="11" bestFit="1" customWidth="1"/>
    <col min="3849" max="4096" width="9.140625" style="11"/>
    <col min="4097" max="4097" width="41.7109375" style="11" customWidth="1"/>
    <col min="4098" max="4103" width="9.140625" style="11"/>
    <col min="4104" max="4104" width="17.5703125" style="11" bestFit="1" customWidth="1"/>
    <col min="4105" max="4352" width="9.140625" style="11"/>
    <col min="4353" max="4353" width="41.7109375" style="11" customWidth="1"/>
    <col min="4354" max="4359" width="9.140625" style="11"/>
    <col min="4360" max="4360" width="17.5703125" style="11" bestFit="1" customWidth="1"/>
    <col min="4361" max="4608" width="9.140625" style="11"/>
    <col min="4609" max="4609" width="41.7109375" style="11" customWidth="1"/>
    <col min="4610" max="4615" width="9.140625" style="11"/>
    <col min="4616" max="4616" width="17.5703125" style="11" bestFit="1" customWidth="1"/>
    <col min="4617" max="4864" width="9.140625" style="11"/>
    <col min="4865" max="4865" width="41.7109375" style="11" customWidth="1"/>
    <col min="4866" max="4871" width="9.140625" style="11"/>
    <col min="4872" max="4872" width="17.5703125" style="11" bestFit="1" customWidth="1"/>
    <col min="4873" max="5120" width="9.140625" style="11"/>
    <col min="5121" max="5121" width="41.7109375" style="11" customWidth="1"/>
    <col min="5122" max="5127" width="9.140625" style="11"/>
    <col min="5128" max="5128" width="17.5703125" style="11" bestFit="1" customWidth="1"/>
    <col min="5129" max="5376" width="9.140625" style="11"/>
    <col min="5377" max="5377" width="41.7109375" style="11" customWidth="1"/>
    <col min="5378" max="5383" width="9.140625" style="11"/>
    <col min="5384" max="5384" width="17.5703125" style="11" bestFit="1" customWidth="1"/>
    <col min="5385" max="5632" width="9.140625" style="11"/>
    <col min="5633" max="5633" width="41.7109375" style="11" customWidth="1"/>
    <col min="5634" max="5639" width="9.140625" style="11"/>
    <col min="5640" max="5640" width="17.5703125" style="11" bestFit="1" customWidth="1"/>
    <col min="5641" max="5888" width="9.140625" style="11"/>
    <col min="5889" max="5889" width="41.7109375" style="11" customWidth="1"/>
    <col min="5890" max="5895" width="9.140625" style="11"/>
    <col min="5896" max="5896" width="17.5703125" style="11" bestFit="1" customWidth="1"/>
    <col min="5897" max="6144" width="9.140625" style="11"/>
    <col min="6145" max="6145" width="41.7109375" style="11" customWidth="1"/>
    <col min="6146" max="6151" width="9.140625" style="11"/>
    <col min="6152" max="6152" width="17.5703125" style="11" bestFit="1" customWidth="1"/>
    <col min="6153" max="6400" width="9.140625" style="11"/>
    <col min="6401" max="6401" width="41.7109375" style="11" customWidth="1"/>
    <col min="6402" max="6407" width="9.140625" style="11"/>
    <col min="6408" max="6408" width="17.5703125" style="11" bestFit="1" customWidth="1"/>
    <col min="6409" max="6656" width="9.140625" style="11"/>
    <col min="6657" max="6657" width="41.7109375" style="11" customWidth="1"/>
    <col min="6658" max="6663" width="9.140625" style="11"/>
    <col min="6664" max="6664" width="17.5703125" style="11" bestFit="1" customWidth="1"/>
    <col min="6665" max="6912" width="9.140625" style="11"/>
    <col min="6913" max="6913" width="41.7109375" style="11" customWidth="1"/>
    <col min="6914" max="6919" width="9.140625" style="11"/>
    <col min="6920" max="6920" width="17.5703125" style="11" bestFit="1" customWidth="1"/>
    <col min="6921" max="7168" width="9.140625" style="11"/>
    <col min="7169" max="7169" width="41.7109375" style="11" customWidth="1"/>
    <col min="7170" max="7175" width="9.140625" style="11"/>
    <col min="7176" max="7176" width="17.5703125" style="11" bestFit="1" customWidth="1"/>
    <col min="7177" max="7424" width="9.140625" style="11"/>
    <col min="7425" max="7425" width="41.7109375" style="11" customWidth="1"/>
    <col min="7426" max="7431" width="9.140625" style="11"/>
    <col min="7432" max="7432" width="17.5703125" style="11" bestFit="1" customWidth="1"/>
    <col min="7433" max="7680" width="9.140625" style="11"/>
    <col min="7681" max="7681" width="41.7109375" style="11" customWidth="1"/>
    <col min="7682" max="7687" width="9.140625" style="11"/>
    <col min="7688" max="7688" width="17.5703125" style="11" bestFit="1" customWidth="1"/>
    <col min="7689" max="7936" width="9.140625" style="11"/>
    <col min="7937" max="7937" width="41.7109375" style="11" customWidth="1"/>
    <col min="7938" max="7943" width="9.140625" style="11"/>
    <col min="7944" max="7944" width="17.5703125" style="11" bestFit="1" customWidth="1"/>
    <col min="7945" max="8192" width="9.140625" style="11"/>
    <col min="8193" max="8193" width="41.7109375" style="11" customWidth="1"/>
    <col min="8194" max="8199" width="9.140625" style="11"/>
    <col min="8200" max="8200" width="17.5703125" style="11" bestFit="1" customWidth="1"/>
    <col min="8201" max="8448" width="9.140625" style="11"/>
    <col min="8449" max="8449" width="41.7109375" style="11" customWidth="1"/>
    <col min="8450" max="8455" width="9.140625" style="11"/>
    <col min="8456" max="8456" width="17.5703125" style="11" bestFit="1" customWidth="1"/>
    <col min="8457" max="8704" width="9.140625" style="11"/>
    <col min="8705" max="8705" width="41.7109375" style="11" customWidth="1"/>
    <col min="8706" max="8711" width="9.140625" style="11"/>
    <col min="8712" max="8712" width="17.5703125" style="11" bestFit="1" customWidth="1"/>
    <col min="8713" max="8960" width="9.140625" style="11"/>
    <col min="8961" max="8961" width="41.7109375" style="11" customWidth="1"/>
    <col min="8962" max="8967" width="9.140625" style="11"/>
    <col min="8968" max="8968" width="17.5703125" style="11" bestFit="1" customWidth="1"/>
    <col min="8969" max="9216" width="9.140625" style="11"/>
    <col min="9217" max="9217" width="41.7109375" style="11" customWidth="1"/>
    <col min="9218" max="9223" width="9.140625" style="11"/>
    <col min="9224" max="9224" width="17.5703125" style="11" bestFit="1" customWidth="1"/>
    <col min="9225" max="9472" width="9.140625" style="11"/>
    <col min="9473" max="9473" width="41.7109375" style="11" customWidth="1"/>
    <col min="9474" max="9479" width="9.140625" style="11"/>
    <col min="9480" max="9480" width="17.5703125" style="11" bestFit="1" customWidth="1"/>
    <col min="9481" max="9728" width="9.140625" style="11"/>
    <col min="9729" max="9729" width="41.7109375" style="11" customWidth="1"/>
    <col min="9730" max="9735" width="9.140625" style="11"/>
    <col min="9736" max="9736" width="17.5703125" style="11" bestFit="1" customWidth="1"/>
    <col min="9737" max="9984" width="9.140625" style="11"/>
    <col min="9985" max="9985" width="41.7109375" style="11" customWidth="1"/>
    <col min="9986" max="9991" width="9.140625" style="11"/>
    <col min="9992" max="9992" width="17.5703125" style="11" bestFit="1" customWidth="1"/>
    <col min="9993" max="10240" width="9.140625" style="11"/>
    <col min="10241" max="10241" width="41.7109375" style="11" customWidth="1"/>
    <col min="10242" max="10247" width="9.140625" style="11"/>
    <col min="10248" max="10248" width="17.5703125" style="11" bestFit="1" customWidth="1"/>
    <col min="10249" max="10496" width="9.140625" style="11"/>
    <col min="10497" max="10497" width="41.7109375" style="11" customWidth="1"/>
    <col min="10498" max="10503" width="9.140625" style="11"/>
    <col min="10504" max="10504" width="17.5703125" style="11" bestFit="1" customWidth="1"/>
    <col min="10505" max="10752" width="9.140625" style="11"/>
    <col min="10753" max="10753" width="41.7109375" style="11" customWidth="1"/>
    <col min="10754" max="10759" width="9.140625" style="11"/>
    <col min="10760" max="10760" width="17.5703125" style="11" bestFit="1" customWidth="1"/>
    <col min="10761" max="11008" width="9.140625" style="11"/>
    <col min="11009" max="11009" width="41.7109375" style="11" customWidth="1"/>
    <col min="11010" max="11015" width="9.140625" style="11"/>
    <col min="11016" max="11016" width="17.5703125" style="11" bestFit="1" customWidth="1"/>
    <col min="11017" max="11264" width="9.140625" style="11"/>
    <col min="11265" max="11265" width="41.7109375" style="11" customWidth="1"/>
    <col min="11266" max="11271" width="9.140625" style="11"/>
    <col min="11272" max="11272" width="17.5703125" style="11" bestFit="1" customWidth="1"/>
    <col min="11273" max="11520" width="9.140625" style="11"/>
    <col min="11521" max="11521" width="41.7109375" style="11" customWidth="1"/>
    <col min="11522" max="11527" width="9.140625" style="11"/>
    <col min="11528" max="11528" width="17.5703125" style="11" bestFit="1" customWidth="1"/>
    <col min="11529" max="11776" width="9.140625" style="11"/>
    <col min="11777" max="11777" width="41.7109375" style="11" customWidth="1"/>
    <col min="11778" max="11783" width="9.140625" style="11"/>
    <col min="11784" max="11784" width="17.5703125" style="11" bestFit="1" customWidth="1"/>
    <col min="11785" max="12032" width="9.140625" style="11"/>
    <col min="12033" max="12033" width="41.7109375" style="11" customWidth="1"/>
    <col min="12034" max="12039" width="9.140625" style="11"/>
    <col min="12040" max="12040" width="17.5703125" style="11" bestFit="1" customWidth="1"/>
    <col min="12041" max="12288" width="9.140625" style="11"/>
    <col min="12289" max="12289" width="41.7109375" style="11" customWidth="1"/>
    <col min="12290" max="12295" width="9.140625" style="11"/>
    <col min="12296" max="12296" width="17.5703125" style="11" bestFit="1" customWidth="1"/>
    <col min="12297" max="12544" width="9.140625" style="11"/>
    <col min="12545" max="12545" width="41.7109375" style="11" customWidth="1"/>
    <col min="12546" max="12551" width="9.140625" style="11"/>
    <col min="12552" max="12552" width="17.5703125" style="11" bestFit="1" customWidth="1"/>
    <col min="12553" max="12800" width="9.140625" style="11"/>
    <col min="12801" max="12801" width="41.7109375" style="11" customWidth="1"/>
    <col min="12802" max="12807" width="9.140625" style="11"/>
    <col min="12808" max="12808" width="17.5703125" style="11" bestFit="1" customWidth="1"/>
    <col min="12809" max="13056" width="9.140625" style="11"/>
    <col min="13057" max="13057" width="41.7109375" style="11" customWidth="1"/>
    <col min="13058" max="13063" width="9.140625" style="11"/>
    <col min="13064" max="13064" width="17.5703125" style="11" bestFit="1" customWidth="1"/>
    <col min="13065" max="13312" width="9.140625" style="11"/>
    <col min="13313" max="13313" width="41.7109375" style="11" customWidth="1"/>
    <col min="13314" max="13319" width="9.140625" style="11"/>
    <col min="13320" max="13320" width="17.5703125" style="11" bestFit="1" customWidth="1"/>
    <col min="13321" max="13568" width="9.140625" style="11"/>
    <col min="13569" max="13569" width="41.7109375" style="11" customWidth="1"/>
    <col min="13570" max="13575" width="9.140625" style="11"/>
    <col min="13576" max="13576" width="17.5703125" style="11" bestFit="1" customWidth="1"/>
    <col min="13577" max="13824" width="9.140625" style="11"/>
    <col min="13825" max="13825" width="41.7109375" style="11" customWidth="1"/>
    <col min="13826" max="13831" width="9.140625" style="11"/>
    <col min="13832" max="13832" width="17.5703125" style="11" bestFit="1" customWidth="1"/>
    <col min="13833" max="14080" width="9.140625" style="11"/>
    <col min="14081" max="14081" width="41.7109375" style="11" customWidth="1"/>
    <col min="14082" max="14087" width="9.140625" style="11"/>
    <col min="14088" max="14088" width="17.5703125" style="11" bestFit="1" customWidth="1"/>
    <col min="14089" max="14336" width="9.140625" style="11"/>
    <col min="14337" max="14337" width="41.7109375" style="11" customWidth="1"/>
    <col min="14338" max="14343" width="9.140625" style="11"/>
    <col min="14344" max="14344" width="17.5703125" style="11" bestFit="1" customWidth="1"/>
    <col min="14345" max="14592" width="9.140625" style="11"/>
    <col min="14593" max="14593" width="41.7109375" style="11" customWidth="1"/>
    <col min="14594" max="14599" width="9.140625" style="11"/>
    <col min="14600" max="14600" width="17.5703125" style="11" bestFit="1" customWidth="1"/>
    <col min="14601" max="14848" width="9.140625" style="11"/>
    <col min="14849" max="14849" width="41.7109375" style="11" customWidth="1"/>
    <col min="14850" max="14855" width="9.140625" style="11"/>
    <col min="14856" max="14856" width="17.5703125" style="11" bestFit="1" customWidth="1"/>
    <col min="14857" max="15104" width="9.140625" style="11"/>
    <col min="15105" max="15105" width="41.7109375" style="11" customWidth="1"/>
    <col min="15106" max="15111" width="9.140625" style="11"/>
    <col min="15112" max="15112" width="17.5703125" style="11" bestFit="1" customWidth="1"/>
    <col min="15113" max="15360" width="9.140625" style="11"/>
    <col min="15361" max="15361" width="41.7109375" style="11" customWidth="1"/>
    <col min="15362" max="15367" width="9.140625" style="11"/>
    <col min="15368" max="15368" width="17.5703125" style="11" bestFit="1" customWidth="1"/>
    <col min="15369" max="15616" width="9.140625" style="11"/>
    <col min="15617" max="15617" width="41.7109375" style="11" customWidth="1"/>
    <col min="15618" max="15623" width="9.140625" style="11"/>
    <col min="15624" max="15624" width="17.5703125" style="11" bestFit="1" customWidth="1"/>
    <col min="15625" max="15872" width="9.140625" style="11"/>
    <col min="15873" max="15873" width="41.7109375" style="11" customWidth="1"/>
    <col min="15874" max="15879" width="9.140625" style="11"/>
    <col min="15880" max="15880" width="17.5703125" style="11" bestFit="1" customWidth="1"/>
    <col min="15881" max="16128" width="9.140625" style="11"/>
    <col min="16129" max="16129" width="41.7109375" style="11" customWidth="1"/>
    <col min="16130" max="16135" width="9.140625" style="11"/>
    <col min="16136" max="16136" width="17.5703125" style="11" bestFit="1" customWidth="1"/>
    <col min="16137" max="16384" width="9.140625" style="11"/>
  </cols>
  <sheetData>
    <row r="1" spans="1:9" ht="15.75" x14ac:dyDescent="0.25">
      <c r="A1" s="120" t="s">
        <v>0</v>
      </c>
      <c r="B1" s="121"/>
      <c r="C1" s="121"/>
      <c r="D1" s="121"/>
      <c r="E1" s="121"/>
      <c r="F1" s="121"/>
      <c r="G1" s="121"/>
      <c r="H1" s="121"/>
    </row>
    <row r="2" spans="1:9" ht="45.75" customHeight="1" x14ac:dyDescent="0.2">
      <c r="A2" s="122" t="str">
        <f>'RFP Responses'!A1</f>
        <v>Evaluation Summary RFP730-19082 CMAR UH Graduate College of Social Work Renovation</v>
      </c>
      <c r="B2" s="123"/>
      <c r="C2" s="123"/>
      <c r="D2" s="123"/>
      <c r="E2" s="123"/>
      <c r="F2" s="123"/>
      <c r="G2" s="123"/>
      <c r="H2" s="123"/>
    </row>
    <row r="3" spans="1:9" ht="15.75" thickBot="1" x14ac:dyDescent="0.25">
      <c r="H3" s="12"/>
    </row>
    <row r="4" spans="1:9" s="15" customFormat="1" ht="130.5" customHeight="1" thickTop="1" thickBot="1" x14ac:dyDescent="0.25">
      <c r="A4" s="13" t="s">
        <v>5</v>
      </c>
      <c r="B4" s="92" t="s">
        <v>41</v>
      </c>
      <c r="C4" s="92" t="s">
        <v>42</v>
      </c>
      <c r="D4" s="92" t="s">
        <v>43</v>
      </c>
      <c r="E4" s="92" t="s">
        <v>44</v>
      </c>
      <c r="F4" s="92" t="s">
        <v>45</v>
      </c>
      <c r="G4" s="92" t="s">
        <v>46</v>
      </c>
      <c r="H4" s="14" t="s">
        <v>17</v>
      </c>
      <c r="I4" s="14" t="s">
        <v>6</v>
      </c>
    </row>
    <row r="5" spans="1:9" s="15" customFormat="1" ht="16.5" thickTop="1" x14ac:dyDescent="0.2">
      <c r="A5" s="16" t="str">
        <f>'RFP Responses'!A4</f>
        <v>Bartlett Cocke</v>
      </c>
      <c r="B5" s="99">
        <v>20</v>
      </c>
      <c r="C5" s="100">
        <v>12</v>
      </c>
      <c r="D5" s="100">
        <v>7</v>
      </c>
      <c r="E5" s="100">
        <v>7</v>
      </c>
      <c r="F5" s="118">
        <f>'Cost Summary'!B13</f>
        <v>0.43732030121630849</v>
      </c>
      <c r="G5" s="101">
        <v>7</v>
      </c>
      <c r="H5" s="51">
        <f>SUM(B5:G5)-F5</f>
        <v>53</v>
      </c>
      <c r="I5" s="28">
        <f>SUM(B5:G5)</f>
        <v>53.43732030121631</v>
      </c>
    </row>
    <row r="6" spans="1:9" x14ac:dyDescent="0.2">
      <c r="A6" s="16" t="str">
        <f>'RFP Responses'!A5</f>
        <v>J.T. Vaughn Construction</v>
      </c>
      <c r="B6" s="99">
        <v>20</v>
      </c>
      <c r="C6" s="100">
        <v>10.5</v>
      </c>
      <c r="D6" s="100">
        <v>8</v>
      </c>
      <c r="E6" s="100">
        <v>8</v>
      </c>
      <c r="F6" s="118">
        <f>'Cost Summary'!B14</f>
        <v>19.344876458872982</v>
      </c>
      <c r="G6" s="101">
        <v>8</v>
      </c>
      <c r="H6" s="51">
        <f t="shared" ref="H6:H7" si="0">SUM(B6:G6)-F6</f>
        <v>54.500000000000007</v>
      </c>
      <c r="I6" s="28">
        <f>SUM(B6:G6)</f>
        <v>73.844876458872989</v>
      </c>
    </row>
    <row r="7" spans="1:9" x14ac:dyDescent="0.2">
      <c r="A7" s="16" t="str">
        <f>'RFP Responses'!A6</f>
        <v>Kitchell Contractors</v>
      </c>
      <c r="B7" s="99">
        <v>17.5</v>
      </c>
      <c r="C7" s="100">
        <v>10.5</v>
      </c>
      <c r="D7" s="100">
        <v>7</v>
      </c>
      <c r="E7" s="100">
        <v>7</v>
      </c>
      <c r="F7" s="118">
        <f>'Cost Summary'!B15</f>
        <v>30</v>
      </c>
      <c r="G7" s="101">
        <v>6</v>
      </c>
      <c r="H7" s="51">
        <f t="shared" si="0"/>
        <v>48</v>
      </c>
      <c r="I7" s="28">
        <f>SUM(B7:G7)</f>
        <v>78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5" sqref="F5:F7"/>
    </sheetView>
  </sheetViews>
  <sheetFormatPr defaultRowHeight="15" x14ac:dyDescent="0.2"/>
  <cols>
    <col min="1" max="1" width="41.7109375" style="11" customWidth="1"/>
    <col min="2" max="3" width="9.140625" style="53"/>
    <col min="4" max="4" width="9.140625" style="38"/>
    <col min="5" max="5" width="9.140625" style="11"/>
    <col min="6" max="6" width="9.140625" style="38"/>
    <col min="7" max="7" width="12.28515625" style="11" customWidth="1"/>
    <col min="8" max="8" width="12.140625" style="11" customWidth="1"/>
    <col min="9" max="256" width="9.140625" style="11"/>
    <col min="257" max="257" width="41.7109375" style="11" customWidth="1"/>
    <col min="258" max="263" width="9.140625" style="11"/>
    <col min="264" max="264" width="17.5703125" style="11" bestFit="1" customWidth="1"/>
    <col min="265" max="512" width="9.140625" style="11"/>
    <col min="513" max="513" width="41.7109375" style="11" customWidth="1"/>
    <col min="514" max="519" width="9.140625" style="11"/>
    <col min="520" max="520" width="17.5703125" style="11" bestFit="1" customWidth="1"/>
    <col min="521" max="768" width="9.140625" style="11"/>
    <col min="769" max="769" width="41.7109375" style="11" customWidth="1"/>
    <col min="770" max="775" width="9.140625" style="11"/>
    <col min="776" max="776" width="17.5703125" style="11" bestFit="1" customWidth="1"/>
    <col min="777" max="1024" width="9.140625" style="11"/>
    <col min="1025" max="1025" width="41.7109375" style="11" customWidth="1"/>
    <col min="1026" max="1031" width="9.140625" style="11"/>
    <col min="1032" max="1032" width="17.5703125" style="11" bestFit="1" customWidth="1"/>
    <col min="1033" max="1280" width="9.140625" style="11"/>
    <col min="1281" max="1281" width="41.7109375" style="11" customWidth="1"/>
    <col min="1282" max="1287" width="9.140625" style="11"/>
    <col min="1288" max="1288" width="17.5703125" style="11" bestFit="1" customWidth="1"/>
    <col min="1289" max="1536" width="9.140625" style="11"/>
    <col min="1537" max="1537" width="41.7109375" style="11" customWidth="1"/>
    <col min="1538" max="1543" width="9.140625" style="11"/>
    <col min="1544" max="1544" width="17.5703125" style="11" bestFit="1" customWidth="1"/>
    <col min="1545" max="1792" width="9.140625" style="11"/>
    <col min="1793" max="1793" width="41.7109375" style="11" customWidth="1"/>
    <col min="1794" max="1799" width="9.140625" style="11"/>
    <col min="1800" max="1800" width="17.5703125" style="11" bestFit="1" customWidth="1"/>
    <col min="1801" max="2048" width="9.140625" style="11"/>
    <col min="2049" max="2049" width="41.7109375" style="11" customWidth="1"/>
    <col min="2050" max="2055" width="9.140625" style="11"/>
    <col min="2056" max="2056" width="17.5703125" style="11" bestFit="1" customWidth="1"/>
    <col min="2057" max="2304" width="9.140625" style="11"/>
    <col min="2305" max="2305" width="41.7109375" style="11" customWidth="1"/>
    <col min="2306" max="2311" width="9.140625" style="11"/>
    <col min="2312" max="2312" width="17.5703125" style="11" bestFit="1" customWidth="1"/>
    <col min="2313" max="2560" width="9.140625" style="11"/>
    <col min="2561" max="2561" width="41.7109375" style="11" customWidth="1"/>
    <col min="2562" max="2567" width="9.140625" style="11"/>
    <col min="2568" max="2568" width="17.5703125" style="11" bestFit="1" customWidth="1"/>
    <col min="2569" max="2816" width="9.140625" style="11"/>
    <col min="2817" max="2817" width="41.7109375" style="11" customWidth="1"/>
    <col min="2818" max="2823" width="9.140625" style="11"/>
    <col min="2824" max="2824" width="17.5703125" style="11" bestFit="1" customWidth="1"/>
    <col min="2825" max="3072" width="9.140625" style="11"/>
    <col min="3073" max="3073" width="41.7109375" style="11" customWidth="1"/>
    <col min="3074" max="3079" width="9.140625" style="11"/>
    <col min="3080" max="3080" width="17.5703125" style="11" bestFit="1" customWidth="1"/>
    <col min="3081" max="3328" width="9.140625" style="11"/>
    <col min="3329" max="3329" width="41.7109375" style="11" customWidth="1"/>
    <col min="3330" max="3335" width="9.140625" style="11"/>
    <col min="3336" max="3336" width="17.5703125" style="11" bestFit="1" customWidth="1"/>
    <col min="3337" max="3584" width="9.140625" style="11"/>
    <col min="3585" max="3585" width="41.7109375" style="11" customWidth="1"/>
    <col min="3586" max="3591" width="9.140625" style="11"/>
    <col min="3592" max="3592" width="17.5703125" style="11" bestFit="1" customWidth="1"/>
    <col min="3593" max="3840" width="9.140625" style="11"/>
    <col min="3841" max="3841" width="41.7109375" style="11" customWidth="1"/>
    <col min="3842" max="3847" width="9.140625" style="11"/>
    <col min="3848" max="3848" width="17.5703125" style="11" bestFit="1" customWidth="1"/>
    <col min="3849" max="4096" width="9.140625" style="11"/>
    <col min="4097" max="4097" width="41.7109375" style="11" customWidth="1"/>
    <col min="4098" max="4103" width="9.140625" style="11"/>
    <col min="4104" max="4104" width="17.5703125" style="11" bestFit="1" customWidth="1"/>
    <col min="4105" max="4352" width="9.140625" style="11"/>
    <col min="4353" max="4353" width="41.7109375" style="11" customWidth="1"/>
    <col min="4354" max="4359" width="9.140625" style="11"/>
    <col min="4360" max="4360" width="17.5703125" style="11" bestFit="1" customWidth="1"/>
    <col min="4361" max="4608" width="9.140625" style="11"/>
    <col min="4609" max="4609" width="41.7109375" style="11" customWidth="1"/>
    <col min="4610" max="4615" width="9.140625" style="11"/>
    <col min="4616" max="4616" width="17.5703125" style="11" bestFit="1" customWidth="1"/>
    <col min="4617" max="4864" width="9.140625" style="11"/>
    <col min="4865" max="4865" width="41.7109375" style="11" customWidth="1"/>
    <col min="4866" max="4871" width="9.140625" style="11"/>
    <col min="4872" max="4872" width="17.5703125" style="11" bestFit="1" customWidth="1"/>
    <col min="4873" max="5120" width="9.140625" style="11"/>
    <col min="5121" max="5121" width="41.7109375" style="11" customWidth="1"/>
    <col min="5122" max="5127" width="9.140625" style="11"/>
    <col min="5128" max="5128" width="17.5703125" style="11" bestFit="1" customWidth="1"/>
    <col min="5129" max="5376" width="9.140625" style="11"/>
    <col min="5377" max="5377" width="41.7109375" style="11" customWidth="1"/>
    <col min="5378" max="5383" width="9.140625" style="11"/>
    <col min="5384" max="5384" width="17.5703125" style="11" bestFit="1" customWidth="1"/>
    <col min="5385" max="5632" width="9.140625" style="11"/>
    <col min="5633" max="5633" width="41.7109375" style="11" customWidth="1"/>
    <col min="5634" max="5639" width="9.140625" style="11"/>
    <col min="5640" max="5640" width="17.5703125" style="11" bestFit="1" customWidth="1"/>
    <col min="5641" max="5888" width="9.140625" style="11"/>
    <col min="5889" max="5889" width="41.7109375" style="11" customWidth="1"/>
    <col min="5890" max="5895" width="9.140625" style="11"/>
    <col min="5896" max="5896" width="17.5703125" style="11" bestFit="1" customWidth="1"/>
    <col min="5897" max="6144" width="9.140625" style="11"/>
    <col min="6145" max="6145" width="41.7109375" style="11" customWidth="1"/>
    <col min="6146" max="6151" width="9.140625" style="11"/>
    <col min="6152" max="6152" width="17.5703125" style="11" bestFit="1" customWidth="1"/>
    <col min="6153" max="6400" width="9.140625" style="11"/>
    <col min="6401" max="6401" width="41.7109375" style="11" customWidth="1"/>
    <col min="6402" max="6407" width="9.140625" style="11"/>
    <col min="6408" max="6408" width="17.5703125" style="11" bestFit="1" customWidth="1"/>
    <col min="6409" max="6656" width="9.140625" style="11"/>
    <col min="6657" max="6657" width="41.7109375" style="11" customWidth="1"/>
    <col min="6658" max="6663" width="9.140625" style="11"/>
    <col min="6664" max="6664" width="17.5703125" style="11" bestFit="1" customWidth="1"/>
    <col min="6665" max="6912" width="9.140625" style="11"/>
    <col min="6913" max="6913" width="41.7109375" style="11" customWidth="1"/>
    <col min="6914" max="6919" width="9.140625" style="11"/>
    <col min="6920" max="6920" width="17.5703125" style="11" bestFit="1" customWidth="1"/>
    <col min="6921" max="7168" width="9.140625" style="11"/>
    <col min="7169" max="7169" width="41.7109375" style="11" customWidth="1"/>
    <col min="7170" max="7175" width="9.140625" style="11"/>
    <col min="7176" max="7176" width="17.5703125" style="11" bestFit="1" customWidth="1"/>
    <col min="7177" max="7424" width="9.140625" style="11"/>
    <col min="7425" max="7425" width="41.7109375" style="11" customWidth="1"/>
    <col min="7426" max="7431" width="9.140625" style="11"/>
    <col min="7432" max="7432" width="17.5703125" style="11" bestFit="1" customWidth="1"/>
    <col min="7433" max="7680" width="9.140625" style="11"/>
    <col min="7681" max="7681" width="41.7109375" style="11" customWidth="1"/>
    <col min="7682" max="7687" width="9.140625" style="11"/>
    <col min="7688" max="7688" width="17.5703125" style="11" bestFit="1" customWidth="1"/>
    <col min="7689" max="7936" width="9.140625" style="11"/>
    <col min="7937" max="7937" width="41.7109375" style="11" customWidth="1"/>
    <col min="7938" max="7943" width="9.140625" style="11"/>
    <col min="7944" max="7944" width="17.5703125" style="11" bestFit="1" customWidth="1"/>
    <col min="7945" max="8192" width="9.140625" style="11"/>
    <col min="8193" max="8193" width="41.7109375" style="11" customWidth="1"/>
    <col min="8194" max="8199" width="9.140625" style="11"/>
    <col min="8200" max="8200" width="17.5703125" style="11" bestFit="1" customWidth="1"/>
    <col min="8201" max="8448" width="9.140625" style="11"/>
    <col min="8449" max="8449" width="41.7109375" style="11" customWidth="1"/>
    <col min="8450" max="8455" width="9.140625" style="11"/>
    <col min="8456" max="8456" width="17.5703125" style="11" bestFit="1" customWidth="1"/>
    <col min="8457" max="8704" width="9.140625" style="11"/>
    <col min="8705" max="8705" width="41.7109375" style="11" customWidth="1"/>
    <col min="8706" max="8711" width="9.140625" style="11"/>
    <col min="8712" max="8712" width="17.5703125" style="11" bestFit="1" customWidth="1"/>
    <col min="8713" max="8960" width="9.140625" style="11"/>
    <col min="8961" max="8961" width="41.7109375" style="11" customWidth="1"/>
    <col min="8962" max="8967" width="9.140625" style="11"/>
    <col min="8968" max="8968" width="17.5703125" style="11" bestFit="1" customWidth="1"/>
    <col min="8969" max="9216" width="9.140625" style="11"/>
    <col min="9217" max="9217" width="41.7109375" style="11" customWidth="1"/>
    <col min="9218" max="9223" width="9.140625" style="11"/>
    <col min="9224" max="9224" width="17.5703125" style="11" bestFit="1" customWidth="1"/>
    <col min="9225" max="9472" width="9.140625" style="11"/>
    <col min="9473" max="9473" width="41.7109375" style="11" customWidth="1"/>
    <col min="9474" max="9479" width="9.140625" style="11"/>
    <col min="9480" max="9480" width="17.5703125" style="11" bestFit="1" customWidth="1"/>
    <col min="9481" max="9728" width="9.140625" style="11"/>
    <col min="9729" max="9729" width="41.7109375" style="11" customWidth="1"/>
    <col min="9730" max="9735" width="9.140625" style="11"/>
    <col min="9736" max="9736" width="17.5703125" style="11" bestFit="1" customWidth="1"/>
    <col min="9737" max="9984" width="9.140625" style="11"/>
    <col min="9985" max="9985" width="41.7109375" style="11" customWidth="1"/>
    <col min="9986" max="9991" width="9.140625" style="11"/>
    <col min="9992" max="9992" width="17.5703125" style="11" bestFit="1" customWidth="1"/>
    <col min="9993" max="10240" width="9.140625" style="11"/>
    <col min="10241" max="10241" width="41.7109375" style="11" customWidth="1"/>
    <col min="10242" max="10247" width="9.140625" style="11"/>
    <col min="10248" max="10248" width="17.5703125" style="11" bestFit="1" customWidth="1"/>
    <col min="10249" max="10496" width="9.140625" style="11"/>
    <col min="10497" max="10497" width="41.7109375" style="11" customWidth="1"/>
    <col min="10498" max="10503" width="9.140625" style="11"/>
    <col min="10504" max="10504" width="17.5703125" style="11" bestFit="1" customWidth="1"/>
    <col min="10505" max="10752" width="9.140625" style="11"/>
    <col min="10753" max="10753" width="41.7109375" style="11" customWidth="1"/>
    <col min="10754" max="10759" width="9.140625" style="11"/>
    <col min="10760" max="10760" width="17.5703125" style="11" bestFit="1" customWidth="1"/>
    <col min="10761" max="11008" width="9.140625" style="11"/>
    <col min="11009" max="11009" width="41.7109375" style="11" customWidth="1"/>
    <col min="11010" max="11015" width="9.140625" style="11"/>
    <col min="11016" max="11016" width="17.5703125" style="11" bestFit="1" customWidth="1"/>
    <col min="11017" max="11264" width="9.140625" style="11"/>
    <col min="11265" max="11265" width="41.7109375" style="11" customWidth="1"/>
    <col min="11266" max="11271" width="9.140625" style="11"/>
    <col min="11272" max="11272" width="17.5703125" style="11" bestFit="1" customWidth="1"/>
    <col min="11273" max="11520" width="9.140625" style="11"/>
    <col min="11521" max="11521" width="41.7109375" style="11" customWidth="1"/>
    <col min="11522" max="11527" width="9.140625" style="11"/>
    <col min="11528" max="11528" width="17.5703125" style="11" bestFit="1" customWidth="1"/>
    <col min="11529" max="11776" width="9.140625" style="11"/>
    <col min="11777" max="11777" width="41.7109375" style="11" customWidth="1"/>
    <col min="11778" max="11783" width="9.140625" style="11"/>
    <col min="11784" max="11784" width="17.5703125" style="11" bestFit="1" customWidth="1"/>
    <col min="11785" max="12032" width="9.140625" style="11"/>
    <col min="12033" max="12033" width="41.7109375" style="11" customWidth="1"/>
    <col min="12034" max="12039" width="9.140625" style="11"/>
    <col min="12040" max="12040" width="17.5703125" style="11" bestFit="1" customWidth="1"/>
    <col min="12041" max="12288" width="9.140625" style="11"/>
    <col min="12289" max="12289" width="41.7109375" style="11" customWidth="1"/>
    <col min="12290" max="12295" width="9.140625" style="11"/>
    <col min="12296" max="12296" width="17.5703125" style="11" bestFit="1" customWidth="1"/>
    <col min="12297" max="12544" width="9.140625" style="11"/>
    <col min="12545" max="12545" width="41.7109375" style="11" customWidth="1"/>
    <col min="12546" max="12551" width="9.140625" style="11"/>
    <col min="12552" max="12552" width="17.5703125" style="11" bestFit="1" customWidth="1"/>
    <col min="12553" max="12800" width="9.140625" style="11"/>
    <col min="12801" max="12801" width="41.7109375" style="11" customWidth="1"/>
    <col min="12802" max="12807" width="9.140625" style="11"/>
    <col min="12808" max="12808" width="17.5703125" style="11" bestFit="1" customWidth="1"/>
    <col min="12809" max="13056" width="9.140625" style="11"/>
    <col min="13057" max="13057" width="41.7109375" style="11" customWidth="1"/>
    <col min="13058" max="13063" width="9.140625" style="11"/>
    <col min="13064" max="13064" width="17.5703125" style="11" bestFit="1" customWidth="1"/>
    <col min="13065" max="13312" width="9.140625" style="11"/>
    <col min="13313" max="13313" width="41.7109375" style="11" customWidth="1"/>
    <col min="13314" max="13319" width="9.140625" style="11"/>
    <col min="13320" max="13320" width="17.5703125" style="11" bestFit="1" customWidth="1"/>
    <col min="13321" max="13568" width="9.140625" style="11"/>
    <col min="13569" max="13569" width="41.7109375" style="11" customWidth="1"/>
    <col min="13570" max="13575" width="9.140625" style="11"/>
    <col min="13576" max="13576" width="17.5703125" style="11" bestFit="1" customWidth="1"/>
    <col min="13577" max="13824" width="9.140625" style="11"/>
    <col min="13825" max="13825" width="41.7109375" style="11" customWidth="1"/>
    <col min="13826" max="13831" width="9.140625" style="11"/>
    <col min="13832" max="13832" width="17.5703125" style="11" bestFit="1" customWidth="1"/>
    <col min="13833" max="14080" width="9.140625" style="11"/>
    <col min="14081" max="14081" width="41.7109375" style="11" customWidth="1"/>
    <col min="14082" max="14087" width="9.140625" style="11"/>
    <col min="14088" max="14088" width="17.5703125" style="11" bestFit="1" customWidth="1"/>
    <col min="14089" max="14336" width="9.140625" style="11"/>
    <col min="14337" max="14337" width="41.7109375" style="11" customWidth="1"/>
    <col min="14338" max="14343" width="9.140625" style="11"/>
    <col min="14344" max="14344" width="17.5703125" style="11" bestFit="1" customWidth="1"/>
    <col min="14345" max="14592" width="9.140625" style="11"/>
    <col min="14593" max="14593" width="41.7109375" style="11" customWidth="1"/>
    <col min="14594" max="14599" width="9.140625" style="11"/>
    <col min="14600" max="14600" width="17.5703125" style="11" bestFit="1" customWidth="1"/>
    <col min="14601" max="14848" width="9.140625" style="11"/>
    <col min="14849" max="14849" width="41.7109375" style="11" customWidth="1"/>
    <col min="14850" max="14855" width="9.140625" style="11"/>
    <col min="14856" max="14856" width="17.5703125" style="11" bestFit="1" customWidth="1"/>
    <col min="14857" max="15104" width="9.140625" style="11"/>
    <col min="15105" max="15105" width="41.7109375" style="11" customWidth="1"/>
    <col min="15106" max="15111" width="9.140625" style="11"/>
    <col min="15112" max="15112" width="17.5703125" style="11" bestFit="1" customWidth="1"/>
    <col min="15113" max="15360" width="9.140625" style="11"/>
    <col min="15361" max="15361" width="41.7109375" style="11" customWidth="1"/>
    <col min="15362" max="15367" width="9.140625" style="11"/>
    <col min="15368" max="15368" width="17.5703125" style="11" bestFit="1" customWidth="1"/>
    <col min="15369" max="15616" width="9.140625" style="11"/>
    <col min="15617" max="15617" width="41.7109375" style="11" customWidth="1"/>
    <col min="15618" max="15623" width="9.140625" style="11"/>
    <col min="15624" max="15624" width="17.5703125" style="11" bestFit="1" customWidth="1"/>
    <col min="15625" max="15872" width="9.140625" style="11"/>
    <col min="15873" max="15873" width="41.7109375" style="11" customWidth="1"/>
    <col min="15874" max="15879" width="9.140625" style="11"/>
    <col min="15880" max="15880" width="17.5703125" style="11" bestFit="1" customWidth="1"/>
    <col min="15881" max="16128" width="9.140625" style="11"/>
    <col min="16129" max="16129" width="41.7109375" style="11" customWidth="1"/>
    <col min="16130" max="16135" width="9.140625" style="11"/>
    <col min="16136" max="16136" width="17.5703125" style="11" bestFit="1" customWidth="1"/>
    <col min="16137" max="16384" width="9.140625" style="11"/>
  </cols>
  <sheetData>
    <row r="1" spans="1:9" ht="15.75" x14ac:dyDescent="0.25">
      <c r="A1" s="120" t="s">
        <v>0</v>
      </c>
      <c r="B1" s="121"/>
      <c r="C1" s="121"/>
      <c r="D1" s="121"/>
      <c r="E1" s="121"/>
      <c r="F1" s="121"/>
      <c r="G1" s="121"/>
      <c r="H1" s="121"/>
    </row>
    <row r="2" spans="1:9" ht="45.75" customHeight="1" x14ac:dyDescent="0.2">
      <c r="A2" s="122" t="str">
        <f>'RFP Responses'!A1</f>
        <v>Evaluation Summary RFP730-19082 CMAR UH Graduate College of Social Work Renovation</v>
      </c>
      <c r="B2" s="123"/>
      <c r="C2" s="123"/>
      <c r="D2" s="123"/>
      <c r="E2" s="123"/>
      <c r="F2" s="123"/>
      <c r="G2" s="123"/>
      <c r="H2" s="123"/>
    </row>
    <row r="3" spans="1:9" ht="15.75" thickBot="1" x14ac:dyDescent="0.25">
      <c r="H3" s="12"/>
    </row>
    <row r="4" spans="1:9" s="15" customFormat="1" ht="130.5" customHeight="1" thickTop="1" thickBot="1" x14ac:dyDescent="0.25">
      <c r="A4" s="13" t="s">
        <v>5</v>
      </c>
      <c r="B4" s="92" t="s">
        <v>41</v>
      </c>
      <c r="C4" s="92" t="s">
        <v>42</v>
      </c>
      <c r="D4" s="92" t="s">
        <v>43</v>
      </c>
      <c r="E4" s="92" t="s">
        <v>44</v>
      </c>
      <c r="F4" s="92" t="s">
        <v>45</v>
      </c>
      <c r="G4" s="92" t="s">
        <v>46</v>
      </c>
      <c r="H4" s="14" t="s">
        <v>17</v>
      </c>
      <c r="I4" s="14" t="s">
        <v>6</v>
      </c>
    </row>
    <row r="5" spans="1:9" s="15" customFormat="1" ht="16.5" thickTop="1" x14ac:dyDescent="0.2">
      <c r="A5" s="16" t="str">
        <f>'RFP Responses'!A4</f>
        <v>Bartlett Cocke</v>
      </c>
      <c r="B5" s="102">
        <v>15</v>
      </c>
      <c r="C5" s="103">
        <v>9</v>
      </c>
      <c r="D5" s="103">
        <v>6</v>
      </c>
      <c r="E5" s="103">
        <v>6</v>
      </c>
      <c r="F5" s="118">
        <f>'Cost Summary'!B13</f>
        <v>0.43732030121630849</v>
      </c>
      <c r="G5" s="104">
        <v>7</v>
      </c>
      <c r="H5" s="51">
        <f>SUM(B5:G5)-F5</f>
        <v>43</v>
      </c>
      <c r="I5" s="28">
        <f>SUM(B5:G5)</f>
        <v>43.43732030121631</v>
      </c>
    </row>
    <row r="6" spans="1:9" x14ac:dyDescent="0.2">
      <c r="A6" s="16" t="str">
        <f>'RFP Responses'!A5</f>
        <v>J.T. Vaughn Construction</v>
      </c>
      <c r="B6" s="102">
        <v>15</v>
      </c>
      <c r="C6" s="103">
        <v>7.5</v>
      </c>
      <c r="D6" s="103">
        <v>6</v>
      </c>
      <c r="E6" s="103">
        <v>6</v>
      </c>
      <c r="F6" s="118">
        <f>'Cost Summary'!B14</f>
        <v>19.344876458872982</v>
      </c>
      <c r="G6" s="104">
        <v>6</v>
      </c>
      <c r="H6" s="51">
        <f t="shared" ref="H6:H7" si="0">SUM(B6:G6)-F6</f>
        <v>40.5</v>
      </c>
      <c r="I6" s="28">
        <f>SUM(B6:G6)</f>
        <v>59.844876458872982</v>
      </c>
    </row>
    <row r="7" spans="1:9" x14ac:dyDescent="0.2">
      <c r="A7" s="16" t="str">
        <f>'RFP Responses'!A6</f>
        <v>Kitchell Contractors</v>
      </c>
      <c r="B7" s="102">
        <v>15</v>
      </c>
      <c r="C7" s="103">
        <v>9</v>
      </c>
      <c r="D7" s="103">
        <v>7</v>
      </c>
      <c r="E7" s="103">
        <v>7</v>
      </c>
      <c r="F7" s="118">
        <f>'Cost Summary'!B15</f>
        <v>30</v>
      </c>
      <c r="G7" s="104">
        <v>7</v>
      </c>
      <c r="H7" s="51">
        <f t="shared" si="0"/>
        <v>45</v>
      </c>
      <c r="I7" s="28">
        <f>SUM(B7:G7)</f>
        <v>75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5" sqref="H5"/>
    </sheetView>
  </sheetViews>
  <sheetFormatPr defaultRowHeight="15" x14ac:dyDescent="0.2"/>
  <cols>
    <col min="1" max="1" width="41.7109375" style="11" customWidth="1"/>
    <col min="2" max="3" width="9.140625" style="53"/>
    <col min="4" max="4" width="9.140625" style="38"/>
    <col min="5" max="5" width="9.140625" style="11"/>
    <col min="6" max="6" width="9.140625" style="38"/>
    <col min="7" max="7" width="11.28515625" style="11" customWidth="1"/>
    <col min="8" max="8" width="10.7109375" style="11" customWidth="1"/>
    <col min="9" max="256" width="9.140625" style="11"/>
    <col min="257" max="257" width="41.7109375" style="11" customWidth="1"/>
    <col min="258" max="263" width="9.140625" style="11"/>
    <col min="264" max="264" width="17.5703125" style="11" bestFit="1" customWidth="1"/>
    <col min="265" max="512" width="9.140625" style="11"/>
    <col min="513" max="513" width="41.7109375" style="11" customWidth="1"/>
    <col min="514" max="519" width="9.140625" style="11"/>
    <col min="520" max="520" width="17.5703125" style="11" bestFit="1" customWidth="1"/>
    <col min="521" max="768" width="9.140625" style="11"/>
    <col min="769" max="769" width="41.7109375" style="11" customWidth="1"/>
    <col min="770" max="775" width="9.140625" style="11"/>
    <col min="776" max="776" width="17.5703125" style="11" bestFit="1" customWidth="1"/>
    <col min="777" max="1024" width="9.140625" style="11"/>
    <col min="1025" max="1025" width="41.7109375" style="11" customWidth="1"/>
    <col min="1026" max="1031" width="9.140625" style="11"/>
    <col min="1032" max="1032" width="17.5703125" style="11" bestFit="1" customWidth="1"/>
    <col min="1033" max="1280" width="9.140625" style="11"/>
    <col min="1281" max="1281" width="41.7109375" style="11" customWidth="1"/>
    <col min="1282" max="1287" width="9.140625" style="11"/>
    <col min="1288" max="1288" width="17.5703125" style="11" bestFit="1" customWidth="1"/>
    <col min="1289" max="1536" width="9.140625" style="11"/>
    <col min="1537" max="1537" width="41.7109375" style="11" customWidth="1"/>
    <col min="1538" max="1543" width="9.140625" style="11"/>
    <col min="1544" max="1544" width="17.5703125" style="11" bestFit="1" customWidth="1"/>
    <col min="1545" max="1792" width="9.140625" style="11"/>
    <col min="1793" max="1793" width="41.7109375" style="11" customWidth="1"/>
    <col min="1794" max="1799" width="9.140625" style="11"/>
    <col min="1800" max="1800" width="17.5703125" style="11" bestFit="1" customWidth="1"/>
    <col min="1801" max="2048" width="9.140625" style="11"/>
    <col min="2049" max="2049" width="41.7109375" style="11" customWidth="1"/>
    <col min="2050" max="2055" width="9.140625" style="11"/>
    <col min="2056" max="2056" width="17.5703125" style="11" bestFit="1" customWidth="1"/>
    <col min="2057" max="2304" width="9.140625" style="11"/>
    <col min="2305" max="2305" width="41.7109375" style="11" customWidth="1"/>
    <col min="2306" max="2311" width="9.140625" style="11"/>
    <col min="2312" max="2312" width="17.5703125" style="11" bestFit="1" customWidth="1"/>
    <col min="2313" max="2560" width="9.140625" style="11"/>
    <col min="2561" max="2561" width="41.7109375" style="11" customWidth="1"/>
    <col min="2562" max="2567" width="9.140625" style="11"/>
    <col min="2568" max="2568" width="17.5703125" style="11" bestFit="1" customWidth="1"/>
    <col min="2569" max="2816" width="9.140625" style="11"/>
    <col min="2817" max="2817" width="41.7109375" style="11" customWidth="1"/>
    <col min="2818" max="2823" width="9.140625" style="11"/>
    <col min="2824" max="2824" width="17.5703125" style="11" bestFit="1" customWidth="1"/>
    <col min="2825" max="3072" width="9.140625" style="11"/>
    <col min="3073" max="3073" width="41.7109375" style="11" customWidth="1"/>
    <col min="3074" max="3079" width="9.140625" style="11"/>
    <col min="3080" max="3080" width="17.5703125" style="11" bestFit="1" customWidth="1"/>
    <col min="3081" max="3328" width="9.140625" style="11"/>
    <col min="3329" max="3329" width="41.7109375" style="11" customWidth="1"/>
    <col min="3330" max="3335" width="9.140625" style="11"/>
    <col min="3336" max="3336" width="17.5703125" style="11" bestFit="1" customWidth="1"/>
    <col min="3337" max="3584" width="9.140625" style="11"/>
    <col min="3585" max="3585" width="41.7109375" style="11" customWidth="1"/>
    <col min="3586" max="3591" width="9.140625" style="11"/>
    <col min="3592" max="3592" width="17.5703125" style="11" bestFit="1" customWidth="1"/>
    <col min="3593" max="3840" width="9.140625" style="11"/>
    <col min="3841" max="3841" width="41.7109375" style="11" customWidth="1"/>
    <col min="3842" max="3847" width="9.140625" style="11"/>
    <col min="3848" max="3848" width="17.5703125" style="11" bestFit="1" customWidth="1"/>
    <col min="3849" max="4096" width="9.140625" style="11"/>
    <col min="4097" max="4097" width="41.7109375" style="11" customWidth="1"/>
    <col min="4098" max="4103" width="9.140625" style="11"/>
    <col min="4104" max="4104" width="17.5703125" style="11" bestFit="1" customWidth="1"/>
    <col min="4105" max="4352" width="9.140625" style="11"/>
    <col min="4353" max="4353" width="41.7109375" style="11" customWidth="1"/>
    <col min="4354" max="4359" width="9.140625" style="11"/>
    <col min="4360" max="4360" width="17.5703125" style="11" bestFit="1" customWidth="1"/>
    <col min="4361" max="4608" width="9.140625" style="11"/>
    <col min="4609" max="4609" width="41.7109375" style="11" customWidth="1"/>
    <col min="4610" max="4615" width="9.140625" style="11"/>
    <col min="4616" max="4616" width="17.5703125" style="11" bestFit="1" customWidth="1"/>
    <col min="4617" max="4864" width="9.140625" style="11"/>
    <col min="4865" max="4865" width="41.7109375" style="11" customWidth="1"/>
    <col min="4866" max="4871" width="9.140625" style="11"/>
    <col min="4872" max="4872" width="17.5703125" style="11" bestFit="1" customWidth="1"/>
    <col min="4873" max="5120" width="9.140625" style="11"/>
    <col min="5121" max="5121" width="41.7109375" style="11" customWidth="1"/>
    <col min="5122" max="5127" width="9.140625" style="11"/>
    <col min="5128" max="5128" width="17.5703125" style="11" bestFit="1" customWidth="1"/>
    <col min="5129" max="5376" width="9.140625" style="11"/>
    <col min="5377" max="5377" width="41.7109375" style="11" customWidth="1"/>
    <col min="5378" max="5383" width="9.140625" style="11"/>
    <col min="5384" max="5384" width="17.5703125" style="11" bestFit="1" customWidth="1"/>
    <col min="5385" max="5632" width="9.140625" style="11"/>
    <col min="5633" max="5633" width="41.7109375" style="11" customWidth="1"/>
    <col min="5634" max="5639" width="9.140625" style="11"/>
    <col min="5640" max="5640" width="17.5703125" style="11" bestFit="1" customWidth="1"/>
    <col min="5641" max="5888" width="9.140625" style="11"/>
    <col min="5889" max="5889" width="41.7109375" style="11" customWidth="1"/>
    <col min="5890" max="5895" width="9.140625" style="11"/>
    <col min="5896" max="5896" width="17.5703125" style="11" bestFit="1" customWidth="1"/>
    <col min="5897" max="6144" width="9.140625" style="11"/>
    <col min="6145" max="6145" width="41.7109375" style="11" customWidth="1"/>
    <col min="6146" max="6151" width="9.140625" style="11"/>
    <col min="6152" max="6152" width="17.5703125" style="11" bestFit="1" customWidth="1"/>
    <col min="6153" max="6400" width="9.140625" style="11"/>
    <col min="6401" max="6401" width="41.7109375" style="11" customWidth="1"/>
    <col min="6402" max="6407" width="9.140625" style="11"/>
    <col min="6408" max="6408" width="17.5703125" style="11" bestFit="1" customWidth="1"/>
    <col min="6409" max="6656" width="9.140625" style="11"/>
    <col min="6657" max="6657" width="41.7109375" style="11" customWidth="1"/>
    <col min="6658" max="6663" width="9.140625" style="11"/>
    <col min="6664" max="6664" width="17.5703125" style="11" bestFit="1" customWidth="1"/>
    <col min="6665" max="6912" width="9.140625" style="11"/>
    <col min="6913" max="6913" width="41.7109375" style="11" customWidth="1"/>
    <col min="6914" max="6919" width="9.140625" style="11"/>
    <col min="6920" max="6920" width="17.5703125" style="11" bestFit="1" customWidth="1"/>
    <col min="6921" max="7168" width="9.140625" style="11"/>
    <col min="7169" max="7169" width="41.7109375" style="11" customWidth="1"/>
    <col min="7170" max="7175" width="9.140625" style="11"/>
    <col min="7176" max="7176" width="17.5703125" style="11" bestFit="1" customWidth="1"/>
    <col min="7177" max="7424" width="9.140625" style="11"/>
    <col min="7425" max="7425" width="41.7109375" style="11" customWidth="1"/>
    <col min="7426" max="7431" width="9.140625" style="11"/>
    <col min="7432" max="7432" width="17.5703125" style="11" bestFit="1" customWidth="1"/>
    <col min="7433" max="7680" width="9.140625" style="11"/>
    <col min="7681" max="7681" width="41.7109375" style="11" customWidth="1"/>
    <col min="7682" max="7687" width="9.140625" style="11"/>
    <col min="7688" max="7688" width="17.5703125" style="11" bestFit="1" customWidth="1"/>
    <col min="7689" max="7936" width="9.140625" style="11"/>
    <col min="7937" max="7937" width="41.7109375" style="11" customWidth="1"/>
    <col min="7938" max="7943" width="9.140625" style="11"/>
    <col min="7944" max="7944" width="17.5703125" style="11" bestFit="1" customWidth="1"/>
    <col min="7945" max="8192" width="9.140625" style="11"/>
    <col min="8193" max="8193" width="41.7109375" style="11" customWidth="1"/>
    <col min="8194" max="8199" width="9.140625" style="11"/>
    <col min="8200" max="8200" width="17.5703125" style="11" bestFit="1" customWidth="1"/>
    <col min="8201" max="8448" width="9.140625" style="11"/>
    <col min="8449" max="8449" width="41.7109375" style="11" customWidth="1"/>
    <col min="8450" max="8455" width="9.140625" style="11"/>
    <col min="8456" max="8456" width="17.5703125" style="11" bestFit="1" customWidth="1"/>
    <col min="8457" max="8704" width="9.140625" style="11"/>
    <col min="8705" max="8705" width="41.7109375" style="11" customWidth="1"/>
    <col min="8706" max="8711" width="9.140625" style="11"/>
    <col min="8712" max="8712" width="17.5703125" style="11" bestFit="1" customWidth="1"/>
    <col min="8713" max="8960" width="9.140625" style="11"/>
    <col min="8961" max="8961" width="41.7109375" style="11" customWidth="1"/>
    <col min="8962" max="8967" width="9.140625" style="11"/>
    <col min="8968" max="8968" width="17.5703125" style="11" bestFit="1" customWidth="1"/>
    <col min="8969" max="9216" width="9.140625" style="11"/>
    <col min="9217" max="9217" width="41.7109375" style="11" customWidth="1"/>
    <col min="9218" max="9223" width="9.140625" style="11"/>
    <col min="9224" max="9224" width="17.5703125" style="11" bestFit="1" customWidth="1"/>
    <col min="9225" max="9472" width="9.140625" style="11"/>
    <col min="9473" max="9473" width="41.7109375" style="11" customWidth="1"/>
    <col min="9474" max="9479" width="9.140625" style="11"/>
    <col min="9480" max="9480" width="17.5703125" style="11" bestFit="1" customWidth="1"/>
    <col min="9481" max="9728" width="9.140625" style="11"/>
    <col min="9729" max="9729" width="41.7109375" style="11" customWidth="1"/>
    <col min="9730" max="9735" width="9.140625" style="11"/>
    <col min="9736" max="9736" width="17.5703125" style="11" bestFit="1" customWidth="1"/>
    <col min="9737" max="9984" width="9.140625" style="11"/>
    <col min="9985" max="9985" width="41.7109375" style="11" customWidth="1"/>
    <col min="9986" max="9991" width="9.140625" style="11"/>
    <col min="9992" max="9992" width="17.5703125" style="11" bestFit="1" customWidth="1"/>
    <col min="9993" max="10240" width="9.140625" style="11"/>
    <col min="10241" max="10241" width="41.7109375" style="11" customWidth="1"/>
    <col min="10242" max="10247" width="9.140625" style="11"/>
    <col min="10248" max="10248" width="17.5703125" style="11" bestFit="1" customWidth="1"/>
    <col min="10249" max="10496" width="9.140625" style="11"/>
    <col min="10497" max="10497" width="41.7109375" style="11" customWidth="1"/>
    <col min="10498" max="10503" width="9.140625" style="11"/>
    <col min="10504" max="10504" width="17.5703125" style="11" bestFit="1" customWidth="1"/>
    <col min="10505" max="10752" width="9.140625" style="11"/>
    <col min="10753" max="10753" width="41.7109375" style="11" customWidth="1"/>
    <col min="10754" max="10759" width="9.140625" style="11"/>
    <col min="10760" max="10760" width="17.5703125" style="11" bestFit="1" customWidth="1"/>
    <col min="10761" max="11008" width="9.140625" style="11"/>
    <col min="11009" max="11009" width="41.7109375" style="11" customWidth="1"/>
    <col min="11010" max="11015" width="9.140625" style="11"/>
    <col min="11016" max="11016" width="17.5703125" style="11" bestFit="1" customWidth="1"/>
    <col min="11017" max="11264" width="9.140625" style="11"/>
    <col min="11265" max="11265" width="41.7109375" style="11" customWidth="1"/>
    <col min="11266" max="11271" width="9.140625" style="11"/>
    <col min="11272" max="11272" width="17.5703125" style="11" bestFit="1" customWidth="1"/>
    <col min="11273" max="11520" width="9.140625" style="11"/>
    <col min="11521" max="11521" width="41.7109375" style="11" customWidth="1"/>
    <col min="11522" max="11527" width="9.140625" style="11"/>
    <col min="11528" max="11528" width="17.5703125" style="11" bestFit="1" customWidth="1"/>
    <col min="11529" max="11776" width="9.140625" style="11"/>
    <col min="11777" max="11777" width="41.7109375" style="11" customWidth="1"/>
    <col min="11778" max="11783" width="9.140625" style="11"/>
    <col min="11784" max="11784" width="17.5703125" style="11" bestFit="1" customWidth="1"/>
    <col min="11785" max="12032" width="9.140625" style="11"/>
    <col min="12033" max="12033" width="41.7109375" style="11" customWidth="1"/>
    <col min="12034" max="12039" width="9.140625" style="11"/>
    <col min="12040" max="12040" width="17.5703125" style="11" bestFit="1" customWidth="1"/>
    <col min="12041" max="12288" width="9.140625" style="11"/>
    <col min="12289" max="12289" width="41.7109375" style="11" customWidth="1"/>
    <col min="12290" max="12295" width="9.140625" style="11"/>
    <col min="12296" max="12296" width="17.5703125" style="11" bestFit="1" customWidth="1"/>
    <col min="12297" max="12544" width="9.140625" style="11"/>
    <col min="12545" max="12545" width="41.7109375" style="11" customWidth="1"/>
    <col min="12546" max="12551" width="9.140625" style="11"/>
    <col min="12552" max="12552" width="17.5703125" style="11" bestFit="1" customWidth="1"/>
    <col min="12553" max="12800" width="9.140625" style="11"/>
    <col min="12801" max="12801" width="41.7109375" style="11" customWidth="1"/>
    <col min="12802" max="12807" width="9.140625" style="11"/>
    <col min="12808" max="12808" width="17.5703125" style="11" bestFit="1" customWidth="1"/>
    <col min="12809" max="13056" width="9.140625" style="11"/>
    <col min="13057" max="13057" width="41.7109375" style="11" customWidth="1"/>
    <col min="13058" max="13063" width="9.140625" style="11"/>
    <col min="13064" max="13064" width="17.5703125" style="11" bestFit="1" customWidth="1"/>
    <col min="13065" max="13312" width="9.140625" style="11"/>
    <col min="13313" max="13313" width="41.7109375" style="11" customWidth="1"/>
    <col min="13314" max="13319" width="9.140625" style="11"/>
    <col min="13320" max="13320" width="17.5703125" style="11" bestFit="1" customWidth="1"/>
    <col min="13321" max="13568" width="9.140625" style="11"/>
    <col min="13569" max="13569" width="41.7109375" style="11" customWidth="1"/>
    <col min="13570" max="13575" width="9.140625" style="11"/>
    <col min="13576" max="13576" width="17.5703125" style="11" bestFit="1" customWidth="1"/>
    <col min="13577" max="13824" width="9.140625" style="11"/>
    <col min="13825" max="13825" width="41.7109375" style="11" customWidth="1"/>
    <col min="13826" max="13831" width="9.140625" style="11"/>
    <col min="13832" max="13832" width="17.5703125" style="11" bestFit="1" customWidth="1"/>
    <col min="13833" max="14080" width="9.140625" style="11"/>
    <col min="14081" max="14081" width="41.7109375" style="11" customWidth="1"/>
    <col min="14082" max="14087" width="9.140625" style="11"/>
    <col min="14088" max="14088" width="17.5703125" style="11" bestFit="1" customWidth="1"/>
    <col min="14089" max="14336" width="9.140625" style="11"/>
    <col min="14337" max="14337" width="41.7109375" style="11" customWidth="1"/>
    <col min="14338" max="14343" width="9.140625" style="11"/>
    <col min="14344" max="14344" width="17.5703125" style="11" bestFit="1" customWidth="1"/>
    <col min="14345" max="14592" width="9.140625" style="11"/>
    <col min="14593" max="14593" width="41.7109375" style="11" customWidth="1"/>
    <col min="14594" max="14599" width="9.140625" style="11"/>
    <col min="14600" max="14600" width="17.5703125" style="11" bestFit="1" customWidth="1"/>
    <col min="14601" max="14848" width="9.140625" style="11"/>
    <col min="14849" max="14849" width="41.7109375" style="11" customWidth="1"/>
    <col min="14850" max="14855" width="9.140625" style="11"/>
    <col min="14856" max="14856" width="17.5703125" style="11" bestFit="1" customWidth="1"/>
    <col min="14857" max="15104" width="9.140625" style="11"/>
    <col min="15105" max="15105" width="41.7109375" style="11" customWidth="1"/>
    <col min="15106" max="15111" width="9.140625" style="11"/>
    <col min="15112" max="15112" width="17.5703125" style="11" bestFit="1" customWidth="1"/>
    <col min="15113" max="15360" width="9.140625" style="11"/>
    <col min="15361" max="15361" width="41.7109375" style="11" customWidth="1"/>
    <col min="15362" max="15367" width="9.140625" style="11"/>
    <col min="15368" max="15368" width="17.5703125" style="11" bestFit="1" customWidth="1"/>
    <col min="15369" max="15616" width="9.140625" style="11"/>
    <col min="15617" max="15617" width="41.7109375" style="11" customWidth="1"/>
    <col min="15618" max="15623" width="9.140625" style="11"/>
    <col min="15624" max="15624" width="17.5703125" style="11" bestFit="1" customWidth="1"/>
    <col min="15625" max="15872" width="9.140625" style="11"/>
    <col min="15873" max="15873" width="41.7109375" style="11" customWidth="1"/>
    <col min="15874" max="15879" width="9.140625" style="11"/>
    <col min="15880" max="15880" width="17.5703125" style="11" bestFit="1" customWidth="1"/>
    <col min="15881" max="16128" width="9.140625" style="11"/>
    <col min="16129" max="16129" width="41.7109375" style="11" customWidth="1"/>
    <col min="16130" max="16135" width="9.140625" style="11"/>
    <col min="16136" max="16136" width="17.5703125" style="11" bestFit="1" customWidth="1"/>
    <col min="16137" max="16384" width="9.140625" style="11"/>
  </cols>
  <sheetData>
    <row r="1" spans="1:9" ht="15.75" x14ac:dyDescent="0.25">
      <c r="A1" s="120" t="s">
        <v>0</v>
      </c>
      <c r="B1" s="121"/>
      <c r="C1" s="121"/>
      <c r="D1" s="121"/>
      <c r="E1" s="121"/>
      <c r="F1" s="121"/>
      <c r="G1" s="121"/>
      <c r="H1" s="121"/>
    </row>
    <row r="2" spans="1:9" ht="45.75" customHeight="1" x14ac:dyDescent="0.2">
      <c r="A2" s="122" t="str">
        <f>'RFP Responses'!A1</f>
        <v>Evaluation Summary RFP730-19082 CMAR UH Graduate College of Social Work Renovation</v>
      </c>
      <c r="B2" s="123"/>
      <c r="C2" s="123"/>
      <c r="D2" s="123"/>
      <c r="E2" s="123"/>
      <c r="F2" s="123"/>
      <c r="G2" s="123"/>
      <c r="H2" s="123"/>
    </row>
    <row r="3" spans="1:9" ht="15.75" thickBot="1" x14ac:dyDescent="0.25">
      <c r="H3" s="12"/>
    </row>
    <row r="4" spans="1:9" s="15" customFormat="1" ht="130.5" customHeight="1" thickTop="1" thickBot="1" x14ac:dyDescent="0.25">
      <c r="A4" s="13" t="s">
        <v>5</v>
      </c>
      <c r="B4" s="92" t="s">
        <v>41</v>
      </c>
      <c r="C4" s="92" t="s">
        <v>42</v>
      </c>
      <c r="D4" s="92" t="s">
        <v>43</v>
      </c>
      <c r="E4" s="92" t="s">
        <v>44</v>
      </c>
      <c r="F4" s="92" t="s">
        <v>45</v>
      </c>
      <c r="G4" s="92" t="s">
        <v>46</v>
      </c>
      <c r="H4" s="14" t="s">
        <v>17</v>
      </c>
      <c r="I4" s="14" t="s">
        <v>6</v>
      </c>
    </row>
    <row r="5" spans="1:9" s="15" customFormat="1" ht="16.5" thickTop="1" x14ac:dyDescent="0.2">
      <c r="A5" s="16" t="str">
        <f>'RFP Responses'!A4</f>
        <v>Bartlett Cocke</v>
      </c>
      <c r="B5" s="106">
        <v>20</v>
      </c>
      <c r="C5" s="105">
        <v>9</v>
      </c>
      <c r="D5" s="105">
        <v>8</v>
      </c>
      <c r="E5" s="105">
        <v>6</v>
      </c>
      <c r="F5" s="118">
        <f>'Cost Summary'!B13</f>
        <v>0.43732030121630849</v>
      </c>
      <c r="G5" s="107">
        <v>8</v>
      </c>
      <c r="H5" s="51">
        <f>SUM(B5:G5)-F5</f>
        <v>51</v>
      </c>
      <c r="I5" s="28">
        <f>SUM(B5:G5)</f>
        <v>51.43732030121631</v>
      </c>
    </row>
    <row r="6" spans="1:9" x14ac:dyDescent="0.2">
      <c r="A6" s="16" t="str">
        <f>'RFP Responses'!A5</f>
        <v>J.T. Vaughn Construction</v>
      </c>
      <c r="B6" s="106">
        <v>20</v>
      </c>
      <c r="C6" s="105">
        <v>9</v>
      </c>
      <c r="D6" s="105">
        <v>8</v>
      </c>
      <c r="E6" s="105">
        <v>6</v>
      </c>
      <c r="F6" s="118">
        <f>'Cost Summary'!B14</f>
        <v>19.344876458872982</v>
      </c>
      <c r="G6" s="107">
        <v>10</v>
      </c>
      <c r="H6" s="51">
        <f t="shared" ref="H6:H7" si="0">SUM(B6:G6)-F6</f>
        <v>53.000000000000007</v>
      </c>
      <c r="I6" s="28">
        <f>SUM(B6:G6)</f>
        <v>72.344876458872989</v>
      </c>
    </row>
    <row r="7" spans="1:9" x14ac:dyDescent="0.2">
      <c r="A7" s="16" t="str">
        <f>'RFP Responses'!A6</f>
        <v>Kitchell Contractors</v>
      </c>
      <c r="B7" s="106">
        <v>20</v>
      </c>
      <c r="C7" s="105">
        <v>12</v>
      </c>
      <c r="D7" s="105">
        <v>10</v>
      </c>
      <c r="E7" s="105">
        <v>8</v>
      </c>
      <c r="F7" s="118">
        <f>'Cost Summary'!B15</f>
        <v>30</v>
      </c>
      <c r="G7" s="107">
        <v>6</v>
      </c>
      <c r="H7" s="51">
        <f t="shared" si="0"/>
        <v>56</v>
      </c>
      <c r="I7" s="28">
        <f>SUM(B7:G7)</f>
        <v>86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6" sqref="B6"/>
    </sheetView>
  </sheetViews>
  <sheetFormatPr defaultRowHeight="15" x14ac:dyDescent="0.2"/>
  <cols>
    <col min="1" max="1" width="41.7109375" style="11" customWidth="1"/>
    <col min="2" max="3" width="9.140625" style="53"/>
    <col min="4" max="4" width="9.140625" style="38"/>
    <col min="5" max="5" width="9.140625" style="11"/>
    <col min="6" max="6" width="9.140625" style="38"/>
    <col min="7" max="7" width="12.28515625" style="11" customWidth="1"/>
    <col min="8" max="8" width="12.140625" style="11" customWidth="1"/>
    <col min="9" max="256" width="9.140625" style="11"/>
    <col min="257" max="257" width="41.7109375" style="11" customWidth="1"/>
    <col min="258" max="263" width="9.140625" style="11"/>
    <col min="264" max="264" width="17.5703125" style="11" bestFit="1" customWidth="1"/>
    <col min="265" max="512" width="9.140625" style="11"/>
    <col min="513" max="513" width="41.7109375" style="11" customWidth="1"/>
    <col min="514" max="519" width="9.140625" style="11"/>
    <col min="520" max="520" width="17.5703125" style="11" bestFit="1" customWidth="1"/>
    <col min="521" max="768" width="9.140625" style="11"/>
    <col min="769" max="769" width="41.7109375" style="11" customWidth="1"/>
    <col min="770" max="775" width="9.140625" style="11"/>
    <col min="776" max="776" width="17.5703125" style="11" bestFit="1" customWidth="1"/>
    <col min="777" max="1024" width="9.140625" style="11"/>
    <col min="1025" max="1025" width="41.7109375" style="11" customWidth="1"/>
    <col min="1026" max="1031" width="9.140625" style="11"/>
    <col min="1032" max="1032" width="17.5703125" style="11" bestFit="1" customWidth="1"/>
    <col min="1033" max="1280" width="9.140625" style="11"/>
    <col min="1281" max="1281" width="41.7109375" style="11" customWidth="1"/>
    <col min="1282" max="1287" width="9.140625" style="11"/>
    <col min="1288" max="1288" width="17.5703125" style="11" bestFit="1" customWidth="1"/>
    <col min="1289" max="1536" width="9.140625" style="11"/>
    <col min="1537" max="1537" width="41.7109375" style="11" customWidth="1"/>
    <col min="1538" max="1543" width="9.140625" style="11"/>
    <col min="1544" max="1544" width="17.5703125" style="11" bestFit="1" customWidth="1"/>
    <col min="1545" max="1792" width="9.140625" style="11"/>
    <col min="1793" max="1793" width="41.7109375" style="11" customWidth="1"/>
    <col min="1794" max="1799" width="9.140625" style="11"/>
    <col min="1800" max="1800" width="17.5703125" style="11" bestFit="1" customWidth="1"/>
    <col min="1801" max="2048" width="9.140625" style="11"/>
    <col min="2049" max="2049" width="41.7109375" style="11" customWidth="1"/>
    <col min="2050" max="2055" width="9.140625" style="11"/>
    <col min="2056" max="2056" width="17.5703125" style="11" bestFit="1" customWidth="1"/>
    <col min="2057" max="2304" width="9.140625" style="11"/>
    <col min="2305" max="2305" width="41.7109375" style="11" customWidth="1"/>
    <col min="2306" max="2311" width="9.140625" style="11"/>
    <col min="2312" max="2312" width="17.5703125" style="11" bestFit="1" customWidth="1"/>
    <col min="2313" max="2560" width="9.140625" style="11"/>
    <col min="2561" max="2561" width="41.7109375" style="11" customWidth="1"/>
    <col min="2562" max="2567" width="9.140625" style="11"/>
    <col min="2568" max="2568" width="17.5703125" style="11" bestFit="1" customWidth="1"/>
    <col min="2569" max="2816" width="9.140625" style="11"/>
    <col min="2817" max="2817" width="41.7109375" style="11" customWidth="1"/>
    <col min="2818" max="2823" width="9.140625" style="11"/>
    <col min="2824" max="2824" width="17.5703125" style="11" bestFit="1" customWidth="1"/>
    <col min="2825" max="3072" width="9.140625" style="11"/>
    <col min="3073" max="3073" width="41.7109375" style="11" customWidth="1"/>
    <col min="3074" max="3079" width="9.140625" style="11"/>
    <col min="3080" max="3080" width="17.5703125" style="11" bestFit="1" customWidth="1"/>
    <col min="3081" max="3328" width="9.140625" style="11"/>
    <col min="3329" max="3329" width="41.7109375" style="11" customWidth="1"/>
    <col min="3330" max="3335" width="9.140625" style="11"/>
    <col min="3336" max="3336" width="17.5703125" style="11" bestFit="1" customWidth="1"/>
    <col min="3337" max="3584" width="9.140625" style="11"/>
    <col min="3585" max="3585" width="41.7109375" style="11" customWidth="1"/>
    <col min="3586" max="3591" width="9.140625" style="11"/>
    <col min="3592" max="3592" width="17.5703125" style="11" bestFit="1" customWidth="1"/>
    <col min="3593" max="3840" width="9.140625" style="11"/>
    <col min="3841" max="3841" width="41.7109375" style="11" customWidth="1"/>
    <col min="3842" max="3847" width="9.140625" style="11"/>
    <col min="3848" max="3848" width="17.5703125" style="11" bestFit="1" customWidth="1"/>
    <col min="3849" max="4096" width="9.140625" style="11"/>
    <col min="4097" max="4097" width="41.7109375" style="11" customWidth="1"/>
    <col min="4098" max="4103" width="9.140625" style="11"/>
    <col min="4104" max="4104" width="17.5703125" style="11" bestFit="1" customWidth="1"/>
    <col min="4105" max="4352" width="9.140625" style="11"/>
    <col min="4353" max="4353" width="41.7109375" style="11" customWidth="1"/>
    <col min="4354" max="4359" width="9.140625" style="11"/>
    <col min="4360" max="4360" width="17.5703125" style="11" bestFit="1" customWidth="1"/>
    <col min="4361" max="4608" width="9.140625" style="11"/>
    <col min="4609" max="4609" width="41.7109375" style="11" customWidth="1"/>
    <col min="4610" max="4615" width="9.140625" style="11"/>
    <col min="4616" max="4616" width="17.5703125" style="11" bestFit="1" customWidth="1"/>
    <col min="4617" max="4864" width="9.140625" style="11"/>
    <col min="4865" max="4865" width="41.7109375" style="11" customWidth="1"/>
    <col min="4866" max="4871" width="9.140625" style="11"/>
    <col min="4872" max="4872" width="17.5703125" style="11" bestFit="1" customWidth="1"/>
    <col min="4873" max="5120" width="9.140625" style="11"/>
    <col min="5121" max="5121" width="41.7109375" style="11" customWidth="1"/>
    <col min="5122" max="5127" width="9.140625" style="11"/>
    <col min="5128" max="5128" width="17.5703125" style="11" bestFit="1" customWidth="1"/>
    <col min="5129" max="5376" width="9.140625" style="11"/>
    <col min="5377" max="5377" width="41.7109375" style="11" customWidth="1"/>
    <col min="5378" max="5383" width="9.140625" style="11"/>
    <col min="5384" max="5384" width="17.5703125" style="11" bestFit="1" customWidth="1"/>
    <col min="5385" max="5632" width="9.140625" style="11"/>
    <col min="5633" max="5633" width="41.7109375" style="11" customWidth="1"/>
    <col min="5634" max="5639" width="9.140625" style="11"/>
    <col min="5640" max="5640" width="17.5703125" style="11" bestFit="1" customWidth="1"/>
    <col min="5641" max="5888" width="9.140625" style="11"/>
    <col min="5889" max="5889" width="41.7109375" style="11" customWidth="1"/>
    <col min="5890" max="5895" width="9.140625" style="11"/>
    <col min="5896" max="5896" width="17.5703125" style="11" bestFit="1" customWidth="1"/>
    <col min="5897" max="6144" width="9.140625" style="11"/>
    <col min="6145" max="6145" width="41.7109375" style="11" customWidth="1"/>
    <col min="6146" max="6151" width="9.140625" style="11"/>
    <col min="6152" max="6152" width="17.5703125" style="11" bestFit="1" customWidth="1"/>
    <col min="6153" max="6400" width="9.140625" style="11"/>
    <col min="6401" max="6401" width="41.7109375" style="11" customWidth="1"/>
    <col min="6402" max="6407" width="9.140625" style="11"/>
    <col min="6408" max="6408" width="17.5703125" style="11" bestFit="1" customWidth="1"/>
    <col min="6409" max="6656" width="9.140625" style="11"/>
    <col min="6657" max="6657" width="41.7109375" style="11" customWidth="1"/>
    <col min="6658" max="6663" width="9.140625" style="11"/>
    <col min="6664" max="6664" width="17.5703125" style="11" bestFit="1" customWidth="1"/>
    <col min="6665" max="6912" width="9.140625" style="11"/>
    <col min="6913" max="6913" width="41.7109375" style="11" customWidth="1"/>
    <col min="6914" max="6919" width="9.140625" style="11"/>
    <col min="6920" max="6920" width="17.5703125" style="11" bestFit="1" customWidth="1"/>
    <col min="6921" max="7168" width="9.140625" style="11"/>
    <col min="7169" max="7169" width="41.7109375" style="11" customWidth="1"/>
    <col min="7170" max="7175" width="9.140625" style="11"/>
    <col min="7176" max="7176" width="17.5703125" style="11" bestFit="1" customWidth="1"/>
    <col min="7177" max="7424" width="9.140625" style="11"/>
    <col min="7425" max="7425" width="41.7109375" style="11" customWidth="1"/>
    <col min="7426" max="7431" width="9.140625" style="11"/>
    <col min="7432" max="7432" width="17.5703125" style="11" bestFit="1" customWidth="1"/>
    <col min="7433" max="7680" width="9.140625" style="11"/>
    <col min="7681" max="7681" width="41.7109375" style="11" customWidth="1"/>
    <col min="7682" max="7687" width="9.140625" style="11"/>
    <col min="7688" max="7688" width="17.5703125" style="11" bestFit="1" customWidth="1"/>
    <col min="7689" max="7936" width="9.140625" style="11"/>
    <col min="7937" max="7937" width="41.7109375" style="11" customWidth="1"/>
    <col min="7938" max="7943" width="9.140625" style="11"/>
    <col min="7944" max="7944" width="17.5703125" style="11" bestFit="1" customWidth="1"/>
    <col min="7945" max="8192" width="9.140625" style="11"/>
    <col min="8193" max="8193" width="41.7109375" style="11" customWidth="1"/>
    <col min="8194" max="8199" width="9.140625" style="11"/>
    <col min="8200" max="8200" width="17.5703125" style="11" bestFit="1" customWidth="1"/>
    <col min="8201" max="8448" width="9.140625" style="11"/>
    <col min="8449" max="8449" width="41.7109375" style="11" customWidth="1"/>
    <col min="8450" max="8455" width="9.140625" style="11"/>
    <col min="8456" max="8456" width="17.5703125" style="11" bestFit="1" customWidth="1"/>
    <col min="8457" max="8704" width="9.140625" style="11"/>
    <col min="8705" max="8705" width="41.7109375" style="11" customWidth="1"/>
    <col min="8706" max="8711" width="9.140625" style="11"/>
    <col min="8712" max="8712" width="17.5703125" style="11" bestFit="1" customWidth="1"/>
    <col min="8713" max="8960" width="9.140625" style="11"/>
    <col min="8961" max="8961" width="41.7109375" style="11" customWidth="1"/>
    <col min="8962" max="8967" width="9.140625" style="11"/>
    <col min="8968" max="8968" width="17.5703125" style="11" bestFit="1" customWidth="1"/>
    <col min="8969" max="9216" width="9.140625" style="11"/>
    <col min="9217" max="9217" width="41.7109375" style="11" customWidth="1"/>
    <col min="9218" max="9223" width="9.140625" style="11"/>
    <col min="9224" max="9224" width="17.5703125" style="11" bestFit="1" customWidth="1"/>
    <col min="9225" max="9472" width="9.140625" style="11"/>
    <col min="9473" max="9473" width="41.7109375" style="11" customWidth="1"/>
    <col min="9474" max="9479" width="9.140625" style="11"/>
    <col min="9480" max="9480" width="17.5703125" style="11" bestFit="1" customWidth="1"/>
    <col min="9481" max="9728" width="9.140625" style="11"/>
    <col min="9729" max="9729" width="41.7109375" style="11" customWidth="1"/>
    <col min="9730" max="9735" width="9.140625" style="11"/>
    <col min="9736" max="9736" width="17.5703125" style="11" bestFit="1" customWidth="1"/>
    <col min="9737" max="9984" width="9.140625" style="11"/>
    <col min="9985" max="9985" width="41.7109375" style="11" customWidth="1"/>
    <col min="9986" max="9991" width="9.140625" style="11"/>
    <col min="9992" max="9992" width="17.5703125" style="11" bestFit="1" customWidth="1"/>
    <col min="9993" max="10240" width="9.140625" style="11"/>
    <col min="10241" max="10241" width="41.7109375" style="11" customWidth="1"/>
    <col min="10242" max="10247" width="9.140625" style="11"/>
    <col min="10248" max="10248" width="17.5703125" style="11" bestFit="1" customWidth="1"/>
    <col min="10249" max="10496" width="9.140625" style="11"/>
    <col min="10497" max="10497" width="41.7109375" style="11" customWidth="1"/>
    <col min="10498" max="10503" width="9.140625" style="11"/>
    <col min="10504" max="10504" width="17.5703125" style="11" bestFit="1" customWidth="1"/>
    <col min="10505" max="10752" width="9.140625" style="11"/>
    <col min="10753" max="10753" width="41.7109375" style="11" customWidth="1"/>
    <col min="10754" max="10759" width="9.140625" style="11"/>
    <col min="10760" max="10760" width="17.5703125" style="11" bestFit="1" customWidth="1"/>
    <col min="10761" max="11008" width="9.140625" style="11"/>
    <col min="11009" max="11009" width="41.7109375" style="11" customWidth="1"/>
    <col min="11010" max="11015" width="9.140625" style="11"/>
    <col min="11016" max="11016" width="17.5703125" style="11" bestFit="1" customWidth="1"/>
    <col min="11017" max="11264" width="9.140625" style="11"/>
    <col min="11265" max="11265" width="41.7109375" style="11" customWidth="1"/>
    <col min="11266" max="11271" width="9.140625" style="11"/>
    <col min="11272" max="11272" width="17.5703125" style="11" bestFit="1" customWidth="1"/>
    <col min="11273" max="11520" width="9.140625" style="11"/>
    <col min="11521" max="11521" width="41.7109375" style="11" customWidth="1"/>
    <col min="11522" max="11527" width="9.140625" style="11"/>
    <col min="11528" max="11528" width="17.5703125" style="11" bestFit="1" customWidth="1"/>
    <col min="11529" max="11776" width="9.140625" style="11"/>
    <col min="11777" max="11777" width="41.7109375" style="11" customWidth="1"/>
    <col min="11778" max="11783" width="9.140625" style="11"/>
    <col min="11784" max="11784" width="17.5703125" style="11" bestFit="1" customWidth="1"/>
    <col min="11785" max="12032" width="9.140625" style="11"/>
    <col min="12033" max="12033" width="41.7109375" style="11" customWidth="1"/>
    <col min="12034" max="12039" width="9.140625" style="11"/>
    <col min="12040" max="12040" width="17.5703125" style="11" bestFit="1" customWidth="1"/>
    <col min="12041" max="12288" width="9.140625" style="11"/>
    <col min="12289" max="12289" width="41.7109375" style="11" customWidth="1"/>
    <col min="12290" max="12295" width="9.140625" style="11"/>
    <col min="12296" max="12296" width="17.5703125" style="11" bestFit="1" customWidth="1"/>
    <col min="12297" max="12544" width="9.140625" style="11"/>
    <col min="12545" max="12545" width="41.7109375" style="11" customWidth="1"/>
    <col min="12546" max="12551" width="9.140625" style="11"/>
    <col min="12552" max="12552" width="17.5703125" style="11" bestFit="1" customWidth="1"/>
    <col min="12553" max="12800" width="9.140625" style="11"/>
    <col min="12801" max="12801" width="41.7109375" style="11" customWidth="1"/>
    <col min="12802" max="12807" width="9.140625" style="11"/>
    <col min="12808" max="12808" width="17.5703125" style="11" bestFit="1" customWidth="1"/>
    <col min="12809" max="13056" width="9.140625" style="11"/>
    <col min="13057" max="13057" width="41.7109375" style="11" customWidth="1"/>
    <col min="13058" max="13063" width="9.140625" style="11"/>
    <col min="13064" max="13064" width="17.5703125" style="11" bestFit="1" customWidth="1"/>
    <col min="13065" max="13312" width="9.140625" style="11"/>
    <col min="13313" max="13313" width="41.7109375" style="11" customWidth="1"/>
    <col min="13314" max="13319" width="9.140625" style="11"/>
    <col min="13320" max="13320" width="17.5703125" style="11" bestFit="1" customWidth="1"/>
    <col min="13321" max="13568" width="9.140625" style="11"/>
    <col min="13569" max="13569" width="41.7109375" style="11" customWidth="1"/>
    <col min="13570" max="13575" width="9.140625" style="11"/>
    <col min="13576" max="13576" width="17.5703125" style="11" bestFit="1" customWidth="1"/>
    <col min="13577" max="13824" width="9.140625" style="11"/>
    <col min="13825" max="13825" width="41.7109375" style="11" customWidth="1"/>
    <col min="13826" max="13831" width="9.140625" style="11"/>
    <col min="13832" max="13832" width="17.5703125" style="11" bestFit="1" customWidth="1"/>
    <col min="13833" max="14080" width="9.140625" style="11"/>
    <col min="14081" max="14081" width="41.7109375" style="11" customWidth="1"/>
    <col min="14082" max="14087" width="9.140625" style="11"/>
    <col min="14088" max="14088" width="17.5703125" style="11" bestFit="1" customWidth="1"/>
    <col min="14089" max="14336" width="9.140625" style="11"/>
    <col min="14337" max="14337" width="41.7109375" style="11" customWidth="1"/>
    <col min="14338" max="14343" width="9.140625" style="11"/>
    <col min="14344" max="14344" width="17.5703125" style="11" bestFit="1" customWidth="1"/>
    <col min="14345" max="14592" width="9.140625" style="11"/>
    <col min="14593" max="14593" width="41.7109375" style="11" customWidth="1"/>
    <col min="14594" max="14599" width="9.140625" style="11"/>
    <col min="14600" max="14600" width="17.5703125" style="11" bestFit="1" customWidth="1"/>
    <col min="14601" max="14848" width="9.140625" style="11"/>
    <col min="14849" max="14849" width="41.7109375" style="11" customWidth="1"/>
    <col min="14850" max="14855" width="9.140625" style="11"/>
    <col min="14856" max="14856" width="17.5703125" style="11" bestFit="1" customWidth="1"/>
    <col min="14857" max="15104" width="9.140625" style="11"/>
    <col min="15105" max="15105" width="41.7109375" style="11" customWidth="1"/>
    <col min="15106" max="15111" width="9.140625" style="11"/>
    <col min="15112" max="15112" width="17.5703125" style="11" bestFit="1" customWidth="1"/>
    <col min="15113" max="15360" width="9.140625" style="11"/>
    <col min="15361" max="15361" width="41.7109375" style="11" customWidth="1"/>
    <col min="15362" max="15367" width="9.140625" style="11"/>
    <col min="15368" max="15368" width="17.5703125" style="11" bestFit="1" customWidth="1"/>
    <col min="15369" max="15616" width="9.140625" style="11"/>
    <col min="15617" max="15617" width="41.7109375" style="11" customWidth="1"/>
    <col min="15618" max="15623" width="9.140625" style="11"/>
    <col min="15624" max="15624" width="17.5703125" style="11" bestFit="1" customWidth="1"/>
    <col min="15625" max="15872" width="9.140625" style="11"/>
    <col min="15873" max="15873" width="41.7109375" style="11" customWidth="1"/>
    <col min="15874" max="15879" width="9.140625" style="11"/>
    <col min="15880" max="15880" width="17.5703125" style="11" bestFit="1" customWidth="1"/>
    <col min="15881" max="16128" width="9.140625" style="11"/>
    <col min="16129" max="16129" width="41.7109375" style="11" customWidth="1"/>
    <col min="16130" max="16135" width="9.140625" style="11"/>
    <col min="16136" max="16136" width="17.5703125" style="11" bestFit="1" customWidth="1"/>
    <col min="16137" max="16384" width="9.140625" style="11"/>
  </cols>
  <sheetData>
    <row r="1" spans="1:9" ht="15.75" x14ac:dyDescent="0.25">
      <c r="A1" s="120" t="s">
        <v>0</v>
      </c>
      <c r="B1" s="121"/>
      <c r="C1" s="121"/>
      <c r="D1" s="121"/>
      <c r="E1" s="121"/>
      <c r="F1" s="121"/>
      <c r="G1" s="121"/>
      <c r="H1" s="121"/>
    </row>
    <row r="2" spans="1:9" ht="45.75" customHeight="1" x14ac:dyDescent="0.2">
      <c r="A2" s="122" t="str">
        <f>'RFP Responses'!A1</f>
        <v>Evaluation Summary RFP730-19082 CMAR UH Graduate College of Social Work Renovation</v>
      </c>
      <c r="B2" s="123"/>
      <c r="C2" s="123"/>
      <c r="D2" s="123"/>
      <c r="E2" s="123"/>
      <c r="F2" s="123"/>
      <c r="G2" s="123"/>
      <c r="H2" s="123"/>
    </row>
    <row r="3" spans="1:9" ht="15.75" thickBot="1" x14ac:dyDescent="0.25">
      <c r="H3" s="12"/>
    </row>
    <row r="4" spans="1:9" s="15" customFormat="1" ht="130.5" customHeight="1" thickTop="1" thickBot="1" x14ac:dyDescent="0.25">
      <c r="A4" s="13" t="s">
        <v>5</v>
      </c>
      <c r="B4" s="92" t="s">
        <v>41</v>
      </c>
      <c r="C4" s="92" t="s">
        <v>42</v>
      </c>
      <c r="D4" s="92" t="s">
        <v>43</v>
      </c>
      <c r="E4" s="92" t="s">
        <v>44</v>
      </c>
      <c r="F4" s="92" t="s">
        <v>45</v>
      </c>
      <c r="G4" s="92" t="s">
        <v>46</v>
      </c>
      <c r="H4" s="14" t="s">
        <v>17</v>
      </c>
      <c r="I4" s="14" t="s">
        <v>6</v>
      </c>
    </row>
    <row r="5" spans="1:9" s="15" customFormat="1" ht="16.5" thickTop="1" x14ac:dyDescent="0.2">
      <c r="A5" s="16" t="str">
        <f>'RFP Responses'!A4</f>
        <v>Bartlett Cocke</v>
      </c>
      <c r="B5" s="109">
        <v>20.5</v>
      </c>
      <c r="C5" s="108">
        <v>11.7</v>
      </c>
      <c r="D5" s="108">
        <v>8</v>
      </c>
      <c r="E5" s="108">
        <v>8</v>
      </c>
      <c r="F5" s="118">
        <f>'Cost Summary'!B13</f>
        <v>0.43732030121630849</v>
      </c>
      <c r="G5" s="110">
        <v>8</v>
      </c>
      <c r="H5" s="51">
        <f>SUM(B5:G5)-F5</f>
        <v>56.2</v>
      </c>
      <c r="I5" s="28">
        <f>SUM(B5:G5)</f>
        <v>56.637320301216313</v>
      </c>
    </row>
    <row r="6" spans="1:9" x14ac:dyDescent="0.2">
      <c r="A6" s="16" t="str">
        <f>'RFP Responses'!A5</f>
        <v>J.T. Vaughn Construction</v>
      </c>
      <c r="B6" s="109">
        <v>20.5</v>
      </c>
      <c r="C6" s="108">
        <v>12.3</v>
      </c>
      <c r="D6" s="108">
        <v>8</v>
      </c>
      <c r="E6" s="108">
        <v>8</v>
      </c>
      <c r="F6" s="118">
        <f>'Cost Summary'!B14</f>
        <v>19.344876458872982</v>
      </c>
      <c r="G6" s="110">
        <v>8</v>
      </c>
      <c r="H6" s="51">
        <f t="shared" ref="H6:H7" si="0">SUM(B6:G6)-F6</f>
        <v>56.79999999999999</v>
      </c>
      <c r="I6" s="28">
        <f>SUM(B6:G6)</f>
        <v>76.144876458872972</v>
      </c>
    </row>
    <row r="7" spans="1:9" x14ac:dyDescent="0.2">
      <c r="A7" s="16" t="str">
        <f>'RFP Responses'!A6</f>
        <v>Kitchell Contractors</v>
      </c>
      <c r="B7" s="109">
        <v>21</v>
      </c>
      <c r="C7" s="108">
        <v>12.6</v>
      </c>
      <c r="D7" s="108">
        <v>8</v>
      </c>
      <c r="E7" s="108">
        <v>8</v>
      </c>
      <c r="F7" s="118">
        <f>'Cost Summary'!B15</f>
        <v>30</v>
      </c>
      <c r="G7" s="110">
        <v>8</v>
      </c>
      <c r="H7" s="51">
        <f t="shared" si="0"/>
        <v>57.599999999999994</v>
      </c>
      <c r="I7" s="28">
        <f>SUM(B7:G7)</f>
        <v>87.6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7"/>
  <sheetViews>
    <sheetView zoomScaleNormal="100" workbookViewId="0">
      <selection activeCell="B5" sqref="B5"/>
    </sheetView>
  </sheetViews>
  <sheetFormatPr defaultRowHeight="15" x14ac:dyDescent="0.2"/>
  <cols>
    <col min="1" max="1" width="45.7109375" style="1" customWidth="1"/>
    <col min="2" max="2" width="10.85546875" style="1" bestFit="1" customWidth="1"/>
    <col min="3" max="3" width="10.85546875" style="1" customWidth="1"/>
    <col min="4" max="8" width="9" style="1" customWidth="1"/>
    <col min="9" max="9" width="17.5703125" style="1" bestFit="1" customWidth="1"/>
    <col min="10" max="10" width="13.42578125" style="1" customWidth="1"/>
    <col min="11" max="16384" width="9.140625" style="1"/>
  </cols>
  <sheetData>
    <row r="1" spans="1:10" ht="15.75" x14ac:dyDescent="0.25">
      <c r="A1" s="124" t="s">
        <v>4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34.5" customHeight="1" x14ac:dyDescent="0.2">
      <c r="A2" s="126" t="str">
        <f>'RFP Responses'!A1</f>
        <v>Evaluation Summary RFP730-19082 CMAR UH Graduate College of Social Work Renovation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ht="15.75" customHeight="1" thickBot="1" x14ac:dyDescent="0.25">
      <c r="I3" s="4"/>
      <c r="J3" s="4"/>
    </row>
    <row r="4" spans="1:10" s="2" customFormat="1" ht="130.5" customHeight="1" thickBot="1" x14ac:dyDescent="0.25">
      <c r="A4" s="6" t="s">
        <v>2</v>
      </c>
      <c r="B4" s="10" t="s">
        <v>33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47</v>
      </c>
      <c r="H4" s="5" t="s">
        <v>3</v>
      </c>
      <c r="I4" s="9" t="s">
        <v>1</v>
      </c>
    </row>
    <row r="5" spans="1:10" ht="15.75" x14ac:dyDescent="0.25">
      <c r="A5" s="16" t="str">
        <f>'RFP Responses'!A4</f>
        <v>Bartlett Cocke</v>
      </c>
      <c r="B5" s="8">
        <f>'Evaluator 1'!H5</f>
        <v>54</v>
      </c>
      <c r="C5" s="8">
        <f>'Evaluator 2'!H5</f>
        <v>49.5</v>
      </c>
      <c r="D5" s="8">
        <f>'Evaluator 3'!H5</f>
        <v>53</v>
      </c>
      <c r="E5" s="8">
        <f>'Evaluator 4'!H5</f>
        <v>43</v>
      </c>
      <c r="F5" s="8">
        <f>'Evaluator 5'!H5</f>
        <v>51</v>
      </c>
      <c r="G5" s="8">
        <f>'Evaluator 6'!H5</f>
        <v>56.2</v>
      </c>
      <c r="H5" s="7">
        <f>AVERAGE(B5:G5)</f>
        <v>51.116666666666667</v>
      </c>
      <c r="I5" s="89">
        <f>RANK(H5,$H$5:$H$7,0)</f>
        <v>1</v>
      </c>
    </row>
    <row r="6" spans="1:10" s="30" customFormat="1" x14ac:dyDescent="0.2">
      <c r="A6" s="16" t="str">
        <f>'RFP Responses'!A5</f>
        <v>J.T. Vaughn Construction</v>
      </c>
      <c r="B6" s="8">
        <f>'Evaluator 1'!H6</f>
        <v>50.000000000000007</v>
      </c>
      <c r="C6" s="8">
        <f>'Evaluator 2'!H6</f>
        <v>50.500000000000007</v>
      </c>
      <c r="D6" s="8">
        <f>'Evaluator 3'!H6</f>
        <v>54.500000000000007</v>
      </c>
      <c r="E6" s="8">
        <f>'Evaluator 4'!H6</f>
        <v>40.5</v>
      </c>
      <c r="F6" s="8">
        <f>'Evaluator 5'!H6</f>
        <v>53.000000000000007</v>
      </c>
      <c r="G6" s="8">
        <f>'Evaluator 6'!H6</f>
        <v>56.79999999999999</v>
      </c>
      <c r="H6" s="31">
        <f>AVERAGE(B6:G6)</f>
        <v>50.883333333333333</v>
      </c>
      <c r="I6" s="32">
        <f>RANK(H6,$H$5:$H$7,0)</f>
        <v>2</v>
      </c>
    </row>
    <row r="7" spans="1:10" s="30" customFormat="1" x14ac:dyDescent="0.2">
      <c r="A7" s="16" t="str">
        <f>'RFP Responses'!A6</f>
        <v>Kitchell Contractors</v>
      </c>
      <c r="B7" s="8">
        <f>'Evaluator 1'!H7</f>
        <v>44</v>
      </c>
      <c r="C7" s="8">
        <f>'Evaluator 2'!H7</f>
        <v>49</v>
      </c>
      <c r="D7" s="8">
        <f>'Evaluator 3'!H7</f>
        <v>48</v>
      </c>
      <c r="E7" s="8">
        <f>'Evaluator 4'!H7</f>
        <v>45</v>
      </c>
      <c r="F7" s="8">
        <f>'Evaluator 5'!H7</f>
        <v>56</v>
      </c>
      <c r="G7" s="8">
        <f>'Evaluator 6'!H7</f>
        <v>57.599999999999994</v>
      </c>
      <c r="H7" s="7">
        <f>AVERAGE(B7:G7)</f>
        <v>49.933333333333337</v>
      </c>
      <c r="I7" s="32">
        <f>RANK(H7,$H$5:$H$7,0)</f>
        <v>3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18"/>
  <sheetViews>
    <sheetView workbookViewId="0">
      <selection activeCell="B13" sqref="B13"/>
    </sheetView>
  </sheetViews>
  <sheetFormatPr defaultRowHeight="12.75" x14ac:dyDescent="0.2"/>
  <cols>
    <col min="1" max="1" width="33.5703125" customWidth="1"/>
    <col min="2" max="2" width="19.7109375" customWidth="1"/>
    <col min="3" max="3" width="20.85546875" customWidth="1"/>
    <col min="4" max="4" width="20.28515625" customWidth="1"/>
    <col min="5" max="6" width="22.85546875" customWidth="1"/>
    <col min="7" max="7" width="18.140625" customWidth="1"/>
    <col min="8" max="8" width="20.28515625" customWidth="1"/>
    <col min="11" max="11" width="27.85546875" customWidth="1"/>
    <col min="12" max="12" width="14" bestFit="1" customWidth="1"/>
    <col min="13" max="13" width="15" bestFit="1" customWidth="1"/>
    <col min="14" max="14" width="18.42578125" bestFit="1" customWidth="1"/>
    <col min="15" max="15" width="24.5703125" customWidth="1"/>
    <col min="16" max="16" width="19.28515625" customWidth="1"/>
  </cols>
  <sheetData>
    <row r="1" spans="1:14" ht="34.5" customHeight="1" thickBot="1" x14ac:dyDescent="0.25">
      <c r="A1" s="128"/>
      <c r="B1" s="40"/>
      <c r="C1" s="58" t="s">
        <v>7</v>
      </c>
      <c r="D1" s="130" t="s">
        <v>8</v>
      </c>
      <c r="E1" s="131"/>
      <c r="F1" s="61"/>
      <c r="G1" s="59"/>
      <c r="H1" s="52" t="s">
        <v>9</v>
      </c>
    </row>
    <row r="2" spans="1:14" ht="39" customHeight="1" thickBot="1" x14ac:dyDescent="0.25">
      <c r="A2" s="129"/>
      <c r="B2" s="41" t="s">
        <v>28</v>
      </c>
      <c r="C2" s="42" t="s">
        <v>10</v>
      </c>
      <c r="D2" s="43" t="s">
        <v>11</v>
      </c>
      <c r="E2" s="44" t="s">
        <v>26</v>
      </c>
      <c r="F2" s="117" t="s">
        <v>49</v>
      </c>
      <c r="G2" s="57" t="s">
        <v>21</v>
      </c>
      <c r="H2" s="45" t="s">
        <v>24</v>
      </c>
      <c r="I2" s="41" t="s">
        <v>48</v>
      </c>
      <c r="K2" s="72" t="s">
        <v>27</v>
      </c>
    </row>
    <row r="3" spans="1:14" ht="15" x14ac:dyDescent="0.2">
      <c r="A3" s="90" t="s">
        <v>39</v>
      </c>
      <c r="B3" s="56">
        <f>K3*D3</f>
        <v>184531.68901806392</v>
      </c>
      <c r="C3" s="111">
        <v>25500</v>
      </c>
      <c r="D3" s="112">
        <v>7.9500000000000001E-2</v>
      </c>
      <c r="E3" s="111">
        <v>62948.23</v>
      </c>
      <c r="F3" s="111">
        <f>E3*I3</f>
        <v>818326.99</v>
      </c>
      <c r="G3" s="113">
        <v>50488</v>
      </c>
      <c r="H3" s="46">
        <f>B3+C3+F3+G3</f>
        <v>1078846.6790180639</v>
      </c>
      <c r="I3">
        <v>13</v>
      </c>
      <c r="K3" s="74">
        <f>(C7-(F3+G3)-C3)/(D3+1)</f>
        <v>2321153.3209819361</v>
      </c>
      <c r="L3" s="71"/>
      <c r="M3" s="71"/>
      <c r="N3" s="71"/>
    </row>
    <row r="4" spans="1:14" ht="15" x14ac:dyDescent="0.2">
      <c r="A4" s="90" t="s">
        <v>19</v>
      </c>
      <c r="B4" s="56">
        <f>K4*D4</f>
        <v>174999.96753307682</v>
      </c>
      <c r="C4" s="114">
        <v>12000</v>
      </c>
      <c r="D4" s="115">
        <v>6.5699999999999995E-2</v>
      </c>
      <c r="E4" s="114">
        <v>39958</v>
      </c>
      <c r="F4" s="111">
        <f>E4*I4</f>
        <v>479496</v>
      </c>
      <c r="G4" s="116">
        <v>69882</v>
      </c>
      <c r="H4" s="46">
        <f t="shared" ref="H4:H5" si="0">B4+C4+F4+G4</f>
        <v>736377.96753307688</v>
      </c>
      <c r="I4">
        <v>12</v>
      </c>
      <c r="K4" s="73">
        <f>(C7-(F4+G4)-C4)/(D4+1)</f>
        <v>2663622.0324669229</v>
      </c>
      <c r="L4" s="71"/>
      <c r="M4" s="71"/>
      <c r="N4" s="71"/>
    </row>
    <row r="5" spans="1:14" ht="15" x14ac:dyDescent="0.2">
      <c r="A5" s="90" t="s">
        <v>40</v>
      </c>
      <c r="B5" s="56">
        <f>K5*D5</f>
        <v>157113.88625592418</v>
      </c>
      <c r="C5" s="114">
        <v>9500</v>
      </c>
      <c r="D5" s="115">
        <v>5.5E-2</v>
      </c>
      <c r="E5" s="114">
        <v>24360</v>
      </c>
      <c r="F5" s="111">
        <f>E5*I5</f>
        <v>292320</v>
      </c>
      <c r="G5" s="116">
        <v>84450</v>
      </c>
      <c r="H5" s="46">
        <f t="shared" si="0"/>
        <v>543383.88625592412</v>
      </c>
      <c r="I5">
        <v>12</v>
      </c>
      <c r="K5" s="73">
        <f>(C7-(F5+G5)-C5)/(D5+1)</f>
        <v>2856616.1137440759</v>
      </c>
      <c r="L5" s="71"/>
      <c r="M5" s="71"/>
      <c r="N5" s="71"/>
    </row>
    <row r="6" spans="1:14" ht="13.5" thickBot="1" x14ac:dyDescent="0.25">
      <c r="A6" s="17"/>
      <c r="B6" s="17"/>
      <c r="C6" s="18"/>
      <c r="D6" s="18"/>
      <c r="E6" s="18"/>
      <c r="F6" s="18"/>
      <c r="G6" s="18"/>
      <c r="H6" s="18"/>
    </row>
    <row r="7" spans="1:14" ht="15.75" thickBot="1" x14ac:dyDescent="0.25">
      <c r="A7" s="17"/>
      <c r="B7" s="55" t="s">
        <v>20</v>
      </c>
      <c r="C7" s="54">
        <v>3400000</v>
      </c>
      <c r="E7" s="69" t="s">
        <v>25</v>
      </c>
      <c r="F7" s="85"/>
      <c r="G7" s="69" t="s">
        <v>18</v>
      </c>
      <c r="H7" s="47">
        <f>MIN(H3:H5)</f>
        <v>543383.88625592412</v>
      </c>
    </row>
    <row r="8" spans="1:14" x14ac:dyDescent="0.2">
      <c r="B8" s="70"/>
    </row>
    <row r="9" spans="1:14" x14ac:dyDescent="0.2">
      <c r="A9" s="17"/>
      <c r="B9" s="37"/>
      <c r="C9" s="37"/>
      <c r="D9" s="17"/>
      <c r="E9" s="17"/>
      <c r="F9" s="17"/>
      <c r="G9" s="17"/>
    </row>
    <row r="10" spans="1:14" ht="15.75" thickBot="1" x14ac:dyDescent="0.3">
      <c r="A10" s="60" t="s">
        <v>22</v>
      </c>
      <c r="B10" s="60" t="s">
        <v>23</v>
      </c>
      <c r="C10" s="60"/>
      <c r="D10" s="60"/>
      <c r="E10" s="60"/>
      <c r="F10" s="60"/>
      <c r="G10" s="60"/>
      <c r="H10" s="60"/>
    </row>
    <row r="11" spans="1:14" ht="21" thickBot="1" x14ac:dyDescent="0.25">
      <c r="A11" s="132" t="s">
        <v>12</v>
      </c>
      <c r="B11" s="133"/>
      <c r="C11" s="133"/>
      <c r="D11" s="133"/>
      <c r="E11" s="134"/>
      <c r="F11" s="62"/>
      <c r="G11" s="17"/>
      <c r="H11" s="65"/>
      <c r="I11" s="65"/>
      <c r="J11" s="65"/>
      <c r="K11" s="65"/>
      <c r="L11" s="66"/>
      <c r="N11" s="65"/>
    </row>
    <row r="12" spans="1:14" ht="13.5" thickBot="1" x14ac:dyDescent="0.25">
      <c r="A12" s="19"/>
      <c r="B12" s="48" t="s">
        <v>13</v>
      </c>
      <c r="C12" s="20" t="s">
        <v>14</v>
      </c>
      <c r="D12" s="21" t="s">
        <v>15</v>
      </c>
      <c r="E12" s="21" t="s">
        <v>16</v>
      </c>
      <c r="F12" s="63"/>
      <c r="G12" s="22"/>
      <c r="H12" s="67"/>
      <c r="I12" s="66"/>
      <c r="J12" s="66"/>
      <c r="K12" s="66"/>
      <c r="L12" s="66"/>
      <c r="M12" s="67"/>
      <c r="N12" s="66"/>
    </row>
    <row r="13" spans="1:14" ht="15" x14ac:dyDescent="0.2">
      <c r="A13" s="29" t="str">
        <f>A3</f>
        <v>Bartlett Cocke</v>
      </c>
      <c r="B13" s="49">
        <f>((1-(H3-H7)/H7)*30)</f>
        <v>0.43732030121630849</v>
      </c>
      <c r="C13" s="23">
        <f>RANK(B13,$B$13:$B$15,0)</f>
        <v>3</v>
      </c>
      <c r="D13" s="24">
        <f>$H$7-H3</f>
        <v>-535462.79276213981</v>
      </c>
      <c r="E13" s="25">
        <f>(-D13/$H$7)</f>
        <v>0.98542265662612305</v>
      </c>
      <c r="F13" s="64"/>
      <c r="G13" s="26"/>
      <c r="H13" s="66"/>
      <c r="I13" s="65"/>
      <c r="J13" s="65"/>
      <c r="K13" s="65"/>
      <c r="L13" s="65"/>
      <c r="M13" s="67"/>
      <c r="N13" s="65"/>
    </row>
    <row r="14" spans="1:14" ht="15" x14ac:dyDescent="0.2">
      <c r="A14" s="29" t="str">
        <f t="shared" ref="A14:A15" si="1">A4</f>
        <v>J.T. Vaughn Construction</v>
      </c>
      <c r="B14" s="50">
        <f>((1-(H4-H7)/H7)*30)</f>
        <v>19.344876458872982</v>
      </c>
      <c r="C14" s="23">
        <f>RANK(B14,$B$13:$B$15,0)</f>
        <v>2</v>
      </c>
      <c r="D14" s="24">
        <f>$H$7-H4</f>
        <v>-192994.08127715276</v>
      </c>
      <c r="E14" s="25">
        <f>(-D14/$H$7)</f>
        <v>0.35517078470423391</v>
      </c>
      <c r="F14" s="64"/>
      <c r="G14" s="26"/>
      <c r="H14" s="66"/>
      <c r="I14" s="65"/>
      <c r="J14" s="65"/>
      <c r="K14" s="65"/>
      <c r="L14" s="65"/>
      <c r="M14" s="67"/>
      <c r="N14" s="65"/>
    </row>
    <row r="15" spans="1:14" ht="15" x14ac:dyDescent="0.2">
      <c r="A15" s="29" t="str">
        <f t="shared" si="1"/>
        <v>Kitchell Contractors</v>
      </c>
      <c r="B15" s="50">
        <f>((1-(H5-H7)/H7)*30)</f>
        <v>30</v>
      </c>
      <c r="C15" s="23">
        <f>RANK(B15,$B$13:$B$15,0)</f>
        <v>1</v>
      </c>
      <c r="D15" s="24">
        <f>$H$7-H5</f>
        <v>0</v>
      </c>
      <c r="E15" s="25">
        <f>(-D15/$H$7)</f>
        <v>0</v>
      </c>
      <c r="F15" s="64"/>
      <c r="G15" s="27" t="s">
        <v>9</v>
      </c>
      <c r="H15" s="66"/>
      <c r="I15" s="65"/>
      <c r="J15" s="65"/>
      <c r="K15" s="65"/>
      <c r="L15" s="65"/>
      <c r="M15" s="67"/>
      <c r="N15" s="65"/>
    </row>
    <row r="16" spans="1:14" x14ac:dyDescent="0.2">
      <c r="H16" s="65"/>
      <c r="I16" s="65"/>
      <c r="J16" s="65"/>
      <c r="K16" s="65"/>
      <c r="L16" s="65"/>
      <c r="M16" s="65"/>
      <c r="N16" s="65"/>
    </row>
    <row r="17" spans="8:14" x14ac:dyDescent="0.2">
      <c r="H17" s="65"/>
      <c r="I17" s="65"/>
      <c r="J17" s="65"/>
      <c r="K17" s="65"/>
      <c r="L17" s="65"/>
      <c r="M17" s="65"/>
      <c r="N17" s="65"/>
    </row>
    <row r="18" spans="8:14" ht="15" x14ac:dyDescent="0.2">
      <c r="J18" s="65"/>
      <c r="K18" s="68"/>
      <c r="L18" s="68"/>
      <c r="M18" s="68"/>
      <c r="N18" s="68"/>
    </row>
  </sheetData>
  <mergeCells count="3">
    <mergeCell ref="A1:A2"/>
    <mergeCell ref="D1:E1"/>
    <mergeCell ref="A11:E11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I25" sqref="I25"/>
    </sheetView>
  </sheetViews>
  <sheetFormatPr defaultRowHeight="12.75" x14ac:dyDescent="0.2"/>
  <cols>
    <col min="1" max="1" width="33.140625" customWidth="1"/>
    <col min="2" max="2" width="9" customWidth="1"/>
    <col min="9" max="9" width="9.140625" customWidth="1"/>
  </cols>
  <sheetData>
    <row r="1" spans="1:11" ht="15.75" x14ac:dyDescent="0.25">
      <c r="A1" s="135" t="s">
        <v>32</v>
      </c>
      <c r="B1" s="135"/>
      <c r="C1" s="135"/>
      <c r="D1" s="135"/>
      <c r="E1" s="135"/>
      <c r="F1" s="135"/>
      <c r="G1" s="135"/>
      <c r="H1" s="135"/>
      <c r="I1" s="135"/>
      <c r="J1" s="135"/>
      <c r="K1" s="76"/>
    </row>
    <row r="2" spans="1:11" ht="15.75" x14ac:dyDescent="0.25">
      <c r="A2" s="136" t="str">
        <f>'RFP Responses'!A1</f>
        <v>Evaluation Summary RFP730-19082 CMAR UH Graduate College of Social Work Renovation</v>
      </c>
      <c r="B2" s="136"/>
      <c r="C2" s="136"/>
      <c r="D2" s="136"/>
      <c r="E2" s="136"/>
      <c r="F2" s="136"/>
      <c r="G2" s="136"/>
      <c r="H2" s="75"/>
      <c r="I2" s="76"/>
      <c r="J2" s="76"/>
      <c r="K2" s="76"/>
    </row>
    <row r="3" spans="1:11" ht="15.75" thickBo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96" customHeight="1" thickBot="1" x14ac:dyDescent="0.25">
      <c r="A4" s="77"/>
      <c r="B4" s="78" t="s">
        <v>33</v>
      </c>
      <c r="C4" s="78" t="s">
        <v>34</v>
      </c>
      <c r="D4" s="78" t="s">
        <v>35</v>
      </c>
      <c r="E4" s="78" t="s">
        <v>36</v>
      </c>
      <c r="F4" s="78" t="s">
        <v>37</v>
      </c>
      <c r="G4" s="78" t="s">
        <v>47</v>
      </c>
      <c r="H4" s="79" t="s">
        <v>29</v>
      </c>
      <c r="I4" s="83" t="s">
        <v>31</v>
      </c>
    </row>
    <row r="5" spans="1:11" s="85" customFormat="1" ht="15" x14ac:dyDescent="0.2">
      <c r="A5" s="81" t="str">
        <f>'RFP Responses'!A4</f>
        <v>Bartlett Cocke</v>
      </c>
      <c r="B5" s="80">
        <f>'Evaluator 1'!I5</f>
        <v>54.43732030121631</v>
      </c>
      <c r="C5" s="80">
        <f>'Evaluator 2'!I5</f>
        <v>49.93732030121631</v>
      </c>
      <c r="D5" s="80">
        <f>'Evaluator 3'!I5</f>
        <v>53.43732030121631</v>
      </c>
      <c r="E5" s="80">
        <f>'Evaluator 4'!I5</f>
        <v>43.43732030121631</v>
      </c>
      <c r="F5" s="119">
        <f>'Evaluator 5'!I5</f>
        <v>51.43732030121631</v>
      </c>
      <c r="G5" s="119">
        <f>'Evaluator 6'!I5</f>
        <v>56.637320301216313</v>
      </c>
      <c r="H5" s="80">
        <f>AVERAGE(B5:G5)</f>
        <v>51.553986967882985</v>
      </c>
      <c r="I5" s="33">
        <f>RANK(H5,$H$5:$H$7,0)</f>
        <v>3</v>
      </c>
    </row>
    <row r="6" spans="1:11" s="85" customFormat="1" ht="15" x14ac:dyDescent="0.2">
      <c r="A6" s="81" t="str">
        <f>'RFP Responses'!A5</f>
        <v>J.T. Vaughn Construction</v>
      </c>
      <c r="B6" s="80">
        <f>'Evaluator 1'!I6</f>
        <v>69.344876458872989</v>
      </c>
      <c r="C6" s="80">
        <f>'Evaluator 2'!I6</f>
        <v>69.844876458872989</v>
      </c>
      <c r="D6" s="80">
        <f>'Evaluator 3'!I6</f>
        <v>73.844876458872989</v>
      </c>
      <c r="E6" s="80">
        <f>'Evaluator 4'!I6</f>
        <v>59.844876458872982</v>
      </c>
      <c r="F6" s="119">
        <f>'Evaluator 5'!I6</f>
        <v>72.344876458872989</v>
      </c>
      <c r="G6" s="119">
        <f>'Evaluator 6'!I6</f>
        <v>76.144876458872972</v>
      </c>
      <c r="H6" s="80">
        <f>AVERAGE(B6:G6)</f>
        <v>70.228209792206314</v>
      </c>
      <c r="I6" s="33">
        <f t="shared" ref="I6:I7" si="0">RANK(H6,$H$5:$H$7,0)</f>
        <v>2</v>
      </c>
    </row>
    <row r="7" spans="1:11" ht="15" x14ac:dyDescent="0.2">
      <c r="A7" s="81" t="str">
        <f>'RFP Responses'!A6</f>
        <v>Kitchell Contractors</v>
      </c>
      <c r="B7" s="80">
        <f>'Evaluator 1'!I7</f>
        <v>74</v>
      </c>
      <c r="C7" s="80">
        <f>'Evaluator 2'!I7</f>
        <v>79</v>
      </c>
      <c r="D7" s="80">
        <f>'Evaluator 3'!I7</f>
        <v>78</v>
      </c>
      <c r="E7" s="80">
        <f>'Evaluator 4'!I7</f>
        <v>75</v>
      </c>
      <c r="F7" s="119">
        <f>'Evaluator 5'!I7</f>
        <v>86</v>
      </c>
      <c r="G7" s="119">
        <f>'Evaluator 6'!I7</f>
        <v>87.6</v>
      </c>
      <c r="H7" s="80">
        <f>AVERAGE(B7:G7)</f>
        <v>79.933333333333337</v>
      </c>
      <c r="I7" s="33">
        <f t="shared" si="0"/>
        <v>1</v>
      </c>
    </row>
    <row r="8" spans="1:11" ht="15" x14ac:dyDescent="0.2">
      <c r="A8" s="76"/>
      <c r="B8" s="76"/>
      <c r="C8" s="76"/>
      <c r="D8" s="76"/>
      <c r="E8" s="76"/>
      <c r="F8" s="76"/>
      <c r="G8" s="76"/>
      <c r="H8" s="76"/>
      <c r="I8" s="76"/>
      <c r="J8" s="76"/>
    </row>
    <row r="9" spans="1:11" ht="15" x14ac:dyDescent="0.2">
      <c r="A9" s="76"/>
      <c r="B9" s="76"/>
      <c r="C9" s="76"/>
      <c r="D9" s="76"/>
      <c r="E9" s="76"/>
      <c r="F9" s="76"/>
      <c r="G9" s="76"/>
      <c r="H9" s="76"/>
      <c r="I9" s="76"/>
      <c r="J9" s="76"/>
    </row>
    <row r="10" spans="1:11" ht="15.75" thickBot="1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</row>
    <row r="11" spans="1:11" ht="123.75" thickBot="1" x14ac:dyDescent="0.25">
      <c r="A11" s="76"/>
      <c r="B11" s="82" t="str">
        <f>B4</f>
        <v>Evaluator 1</v>
      </c>
      <c r="C11" s="82" t="str">
        <f t="shared" ref="C11:G11" si="1">C4</f>
        <v>Evaluator 2</v>
      </c>
      <c r="D11" s="82" t="str">
        <f t="shared" si="1"/>
        <v>Evaluator 3</v>
      </c>
      <c r="E11" s="82" t="str">
        <f t="shared" si="1"/>
        <v>Evaluator 4</v>
      </c>
      <c r="F11" s="82" t="str">
        <f t="shared" si="1"/>
        <v>Evaluator 5</v>
      </c>
      <c r="G11" s="82" t="str">
        <f t="shared" si="1"/>
        <v>Evaluator 6</v>
      </c>
      <c r="H11" s="82" t="s">
        <v>30</v>
      </c>
      <c r="I11" s="83" t="s">
        <v>31</v>
      </c>
      <c r="J11" s="76"/>
    </row>
    <row r="12" spans="1:11" s="85" customFormat="1" ht="15" x14ac:dyDescent="0.2">
      <c r="A12" s="81" t="str">
        <f>'RFP Responses'!A4</f>
        <v>Bartlett Cocke</v>
      </c>
      <c r="B12" s="86">
        <f>RANK(B5,$B$5:$B$7,0)</f>
        <v>3</v>
      </c>
      <c r="C12" s="86">
        <f>RANK(C5,$C$5:$C$7,0)</f>
        <v>3</v>
      </c>
      <c r="D12" s="86">
        <f>RANK(D5,$D$5:$D$7,0)</f>
        <v>3</v>
      </c>
      <c r="E12" s="86">
        <f>RANK(E5,$E$5:$E$7,0)</f>
        <v>3</v>
      </c>
      <c r="F12" s="86">
        <f>RANK(F5,$F$5:$F$7,0)</f>
        <v>3</v>
      </c>
      <c r="G12" s="86">
        <f>RANK(G5,$G$5:$G$7,0)</f>
        <v>3</v>
      </c>
      <c r="H12" s="86">
        <f>AVERAGE(B12:G12)</f>
        <v>3</v>
      </c>
      <c r="I12" s="86">
        <f>RANK(H12,$H$12:$H$14,1)</f>
        <v>3</v>
      </c>
      <c r="J12" s="84"/>
    </row>
    <row r="13" spans="1:11" s="85" customFormat="1" ht="15" x14ac:dyDescent="0.2">
      <c r="A13" s="81" t="str">
        <f>'RFP Responses'!A5</f>
        <v>J.T. Vaughn Construction</v>
      </c>
      <c r="B13" s="33">
        <f>RANK(B6,$B$5:$B$7,0)</f>
        <v>2</v>
      </c>
      <c r="C13" s="33">
        <f>RANK(C6,$C$5:$C$7,0)</f>
        <v>2</v>
      </c>
      <c r="D13" s="33">
        <f>RANK(D6,$D$5:$D$7,0)</f>
        <v>2</v>
      </c>
      <c r="E13" s="33">
        <f>RANK(E6,$E$5:$E$7,0)</f>
        <v>2</v>
      </c>
      <c r="F13" s="86">
        <f t="shared" ref="F13:F14" si="2">RANK(F6,$F$5:$F$7,0)</f>
        <v>2</v>
      </c>
      <c r="G13" s="86">
        <f t="shared" ref="G13:G14" si="3">RANK(G6,$G$5:$G$7,0)</f>
        <v>2</v>
      </c>
      <c r="H13" s="86">
        <f>AVERAGE(B13:G13)</f>
        <v>2</v>
      </c>
      <c r="I13" s="33">
        <f>RANK(H13,$H$12:$H$14,1)</f>
        <v>2</v>
      </c>
      <c r="J13" s="84"/>
    </row>
    <row r="14" spans="1:11" ht="15" x14ac:dyDescent="0.2">
      <c r="A14" s="81" t="str">
        <f>'RFP Responses'!A6</f>
        <v>Kitchell Contractors</v>
      </c>
      <c r="B14" s="33">
        <f>RANK(B7,$B$5:$B$7,0)</f>
        <v>1</v>
      </c>
      <c r="C14" s="33">
        <f>RANK(C7,$C$5:$C$7,0)</f>
        <v>1</v>
      </c>
      <c r="D14" s="33">
        <f>RANK(D7,$D$5:$D$7,0)</f>
        <v>1</v>
      </c>
      <c r="E14" s="33">
        <f>RANK(E7,$E$5:$E$7,0)</f>
        <v>1</v>
      </c>
      <c r="F14" s="86">
        <f t="shared" si="2"/>
        <v>1</v>
      </c>
      <c r="G14" s="86">
        <f t="shared" si="3"/>
        <v>1</v>
      </c>
      <c r="H14" s="86">
        <f>AVERAGE(B14:G14)</f>
        <v>1</v>
      </c>
      <c r="I14" s="33">
        <f>RANK(H14,$H$12:$H$14,1)</f>
        <v>1</v>
      </c>
      <c r="J14" s="84"/>
    </row>
    <row r="15" spans="1:11" ht="15" x14ac:dyDescent="0.2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20" spans="1:2" x14ac:dyDescent="0.2">
      <c r="A20" s="87" t="s">
        <v>50</v>
      </c>
      <c r="B20" s="88">
        <v>43572</v>
      </c>
    </row>
    <row r="21" spans="1:2" x14ac:dyDescent="0.2">
      <c r="A21" s="87" t="s">
        <v>51</v>
      </c>
      <c r="B21" s="88">
        <v>43572</v>
      </c>
    </row>
  </sheetData>
  <mergeCells count="2">
    <mergeCell ref="A1:J1"/>
    <mergeCell ref="A2:G2"/>
  </mergeCells>
  <conditionalFormatting sqref="I12:I14">
    <cfRule type="cellIs" dxfId="1" priority="2" operator="equal">
      <formula>1</formula>
    </cfRule>
  </conditionalFormatting>
  <conditionalFormatting sqref="I5:I7">
    <cfRule type="cellIs" dxfId="0" priority="1" operator="equal">
      <formula>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3" zoomScaleNormal="100" workbookViewId="0">
      <selection activeCell="K36" sqref="K36"/>
    </sheetView>
  </sheetViews>
  <sheetFormatPr defaultRowHeight="15" x14ac:dyDescent="0.2"/>
  <cols>
    <col min="1" max="1" width="32.5703125" style="137" customWidth="1"/>
    <col min="2" max="3" width="10.85546875" style="137" customWidth="1"/>
    <col min="4" max="4" width="9.140625" style="137"/>
    <col min="5" max="5" width="31.42578125" style="137" customWidth="1"/>
    <col min="6" max="6" width="11" style="137" customWidth="1"/>
    <col min="7" max="7" width="11.42578125" style="137" customWidth="1"/>
    <col min="8" max="8" width="11.7109375" style="137" customWidth="1"/>
    <col min="9" max="16384" width="9.140625" style="137"/>
  </cols>
  <sheetData>
    <row r="1" spans="1:8" ht="15.75" x14ac:dyDescent="0.25">
      <c r="A1" s="124" t="s">
        <v>52</v>
      </c>
      <c r="B1" s="124"/>
      <c r="C1" s="124"/>
      <c r="D1" s="124"/>
      <c r="E1" s="124"/>
      <c r="F1" s="124"/>
      <c r="G1" s="124"/>
      <c r="H1" s="124"/>
    </row>
    <row r="2" spans="1:8" ht="15.75" x14ac:dyDescent="0.25">
      <c r="A2" s="138" t="str">
        <f>[1]Cover!A6</f>
        <v>RFP730-19082 CMAR UH Graduate College of Social Work Renovation</v>
      </c>
      <c r="B2" s="124"/>
      <c r="C2" s="124"/>
      <c r="D2" s="124"/>
      <c r="E2" s="124"/>
      <c r="F2" s="124"/>
      <c r="G2" s="124"/>
      <c r="H2" s="124"/>
    </row>
    <row r="4" spans="1:8" ht="16.5" thickBot="1" x14ac:dyDescent="0.3">
      <c r="A4" s="137" t="s">
        <v>53</v>
      </c>
      <c r="B4" s="139"/>
      <c r="C4" s="139"/>
      <c r="D4" s="139"/>
      <c r="E4" s="139"/>
    </row>
    <row r="6" spans="1:8" ht="15.75" thickBot="1" x14ac:dyDescent="0.25">
      <c r="A6" s="137" t="s">
        <v>54</v>
      </c>
      <c r="B6" s="140"/>
      <c r="C6" s="140"/>
      <c r="D6" s="140"/>
      <c r="E6" s="140"/>
    </row>
    <row r="8" spans="1:8" x14ac:dyDescent="0.2">
      <c r="A8" s="141" t="s">
        <v>55</v>
      </c>
      <c r="B8" s="141"/>
      <c r="C8" s="141"/>
      <c r="D8" s="141"/>
      <c r="E8" s="141"/>
      <c r="F8" s="141"/>
      <c r="G8" s="141"/>
      <c r="H8" s="141"/>
    </row>
    <row r="9" spans="1:8" x14ac:dyDescent="0.2">
      <c r="A9" s="141"/>
      <c r="B9" s="141"/>
      <c r="C9" s="141"/>
      <c r="D9" s="141"/>
      <c r="E9" s="141"/>
      <c r="F9" s="141"/>
      <c r="G9" s="141"/>
      <c r="H9" s="141"/>
    </row>
    <row r="10" spans="1:8" ht="15.75" thickBot="1" x14ac:dyDescent="0.25"/>
    <row r="11" spans="1:8" ht="16.5" thickTop="1" x14ac:dyDescent="0.25">
      <c r="A11" s="142" t="s">
        <v>56</v>
      </c>
      <c r="B11" s="143"/>
      <c r="C11" s="143"/>
      <c r="D11" s="143"/>
      <c r="E11" s="144"/>
    </row>
    <row r="12" spans="1:8" x14ac:dyDescent="0.2">
      <c r="A12" s="145" t="s">
        <v>57</v>
      </c>
      <c r="B12" s="146"/>
      <c r="C12" s="146"/>
      <c r="D12" s="146"/>
      <c r="E12" s="147"/>
    </row>
    <row r="13" spans="1:8" x14ac:dyDescent="0.2">
      <c r="A13" s="148" t="s">
        <v>58</v>
      </c>
      <c r="B13" s="149"/>
      <c r="C13" s="149"/>
      <c r="D13" s="149"/>
      <c r="E13" s="150"/>
    </row>
    <row r="14" spans="1:8" x14ac:dyDescent="0.2">
      <c r="A14" s="148" t="s">
        <v>59</v>
      </c>
      <c r="B14" s="149"/>
      <c r="C14" s="149"/>
      <c r="D14" s="149"/>
      <c r="E14" s="150"/>
    </row>
    <row r="15" spans="1:8" x14ac:dyDescent="0.2">
      <c r="A15" s="148" t="s">
        <v>60</v>
      </c>
      <c r="B15" s="149"/>
      <c r="C15" s="149"/>
      <c r="D15" s="149"/>
      <c r="E15" s="150"/>
    </row>
    <row r="16" spans="1:8" x14ac:dyDescent="0.2">
      <c r="A16" s="148" t="s">
        <v>61</v>
      </c>
      <c r="B16" s="149"/>
      <c r="C16" s="149"/>
      <c r="D16" s="149"/>
      <c r="E16" s="150"/>
    </row>
    <row r="17" spans="1:15" ht="15.75" thickBot="1" x14ac:dyDescent="0.25">
      <c r="A17" s="151" t="s">
        <v>62</v>
      </c>
      <c r="B17" s="152"/>
      <c r="C17" s="152"/>
      <c r="D17" s="152"/>
      <c r="E17" s="153"/>
    </row>
    <row r="18" spans="1:15" ht="16.5" thickTop="1" thickBot="1" x14ac:dyDescent="0.25"/>
    <row r="19" spans="1:15" ht="21.95" customHeight="1" thickTop="1" x14ac:dyDescent="0.25">
      <c r="A19" s="154" t="s">
        <v>63</v>
      </c>
      <c r="B19" s="155"/>
      <c r="C19" s="155"/>
      <c r="D19" s="155"/>
      <c r="E19" s="155"/>
      <c r="F19" s="156" t="s">
        <v>64</v>
      </c>
      <c r="G19" s="156" t="s">
        <v>65</v>
      </c>
      <c r="H19" s="157" t="s">
        <v>13</v>
      </c>
    </row>
    <row r="20" spans="1:15" s="164" customFormat="1" ht="34.5" customHeight="1" x14ac:dyDescent="0.2">
      <c r="A20" s="158" t="s">
        <v>66</v>
      </c>
      <c r="B20" s="159"/>
      <c r="C20" s="159"/>
      <c r="D20" s="159"/>
      <c r="E20" s="160"/>
      <c r="F20" s="161"/>
      <c r="G20" s="162">
        <v>5</v>
      </c>
      <c r="H20" s="163">
        <f t="shared" ref="H20:H25" si="0">F20*G20</f>
        <v>0</v>
      </c>
      <c r="K20" s="165"/>
      <c r="L20" s="165"/>
      <c r="M20" s="165"/>
      <c r="N20" s="165"/>
      <c r="O20" s="165"/>
    </row>
    <row r="21" spans="1:15" s="164" customFormat="1" ht="63" customHeight="1" x14ac:dyDescent="0.2">
      <c r="A21" s="158" t="s">
        <v>67</v>
      </c>
      <c r="B21" s="159"/>
      <c r="C21" s="159"/>
      <c r="D21" s="159"/>
      <c r="E21" s="160"/>
      <c r="F21" s="162"/>
      <c r="G21" s="162">
        <v>3</v>
      </c>
      <c r="H21" s="163">
        <f t="shared" si="0"/>
        <v>0</v>
      </c>
    </row>
    <row r="22" spans="1:15" s="164" customFormat="1" ht="66" customHeight="1" x14ac:dyDescent="0.2">
      <c r="A22" s="158" t="s">
        <v>68</v>
      </c>
      <c r="B22" s="159"/>
      <c r="C22" s="159"/>
      <c r="D22" s="159"/>
      <c r="E22" s="160"/>
      <c r="F22" s="162"/>
      <c r="G22" s="162">
        <v>2</v>
      </c>
      <c r="H22" s="163">
        <f t="shared" si="0"/>
        <v>0</v>
      </c>
    </row>
    <row r="23" spans="1:15" s="164" customFormat="1" ht="42" customHeight="1" x14ac:dyDescent="0.2">
      <c r="A23" s="166" t="s">
        <v>69</v>
      </c>
      <c r="B23" s="167"/>
      <c r="C23" s="167"/>
      <c r="D23" s="167"/>
      <c r="E23" s="168"/>
      <c r="F23" s="162"/>
      <c r="G23" s="162">
        <v>2</v>
      </c>
      <c r="H23" s="163">
        <f t="shared" si="0"/>
        <v>0</v>
      </c>
    </row>
    <row r="24" spans="1:15" s="164" customFormat="1" ht="59.25" customHeight="1" x14ac:dyDescent="0.2">
      <c r="A24" s="166" t="s">
        <v>70</v>
      </c>
      <c r="B24" s="167"/>
      <c r="C24" s="167"/>
      <c r="D24" s="167"/>
      <c r="E24" s="168"/>
      <c r="F24" s="169"/>
      <c r="G24" s="162">
        <v>6</v>
      </c>
      <c r="H24" s="163">
        <f t="shared" si="0"/>
        <v>0</v>
      </c>
      <c r="J24" s="165" t="s">
        <v>71</v>
      </c>
    </row>
    <row r="25" spans="1:15" s="164" customFormat="1" ht="59.25" customHeight="1" x14ac:dyDescent="0.2">
      <c r="A25" s="166" t="s">
        <v>72</v>
      </c>
      <c r="B25" s="167"/>
      <c r="C25" s="167"/>
      <c r="D25" s="167"/>
      <c r="E25" s="168"/>
      <c r="F25" s="162"/>
      <c r="G25" s="170">
        <v>2</v>
      </c>
      <c r="H25" s="171">
        <f t="shared" si="0"/>
        <v>0</v>
      </c>
    </row>
    <row r="26" spans="1:15" ht="16.5" thickBot="1" x14ac:dyDescent="0.3">
      <c r="G26" s="172" t="s">
        <v>73</v>
      </c>
      <c r="H26" s="173">
        <f>SUM(H20:H25)</f>
        <v>0</v>
      </c>
    </row>
    <row r="27" spans="1:15" x14ac:dyDescent="0.2">
      <c r="A27" s="174" t="s">
        <v>74</v>
      </c>
      <c r="B27" s="174"/>
      <c r="C27" s="174"/>
      <c r="D27" s="174"/>
      <c r="E27" s="174"/>
    </row>
    <row r="29" spans="1:15" x14ac:dyDescent="0.2">
      <c r="A29" s="175" t="s">
        <v>75</v>
      </c>
      <c r="B29" s="175"/>
      <c r="C29" s="175"/>
    </row>
  </sheetData>
  <protectedRanges>
    <protectedRange sqref="F21:F25" name="Points"/>
  </protectedRanges>
  <mergeCells count="21">
    <mergeCell ref="A25:E25"/>
    <mergeCell ref="A27:E27"/>
    <mergeCell ref="A29:C29"/>
    <mergeCell ref="A19:E19"/>
    <mergeCell ref="A20:E20"/>
    <mergeCell ref="A21:E21"/>
    <mergeCell ref="A22:E22"/>
    <mergeCell ref="A23:E23"/>
    <mergeCell ref="A24:E24"/>
    <mergeCell ref="A12:E12"/>
    <mergeCell ref="A13:E13"/>
    <mergeCell ref="A14:E14"/>
    <mergeCell ref="A15:E15"/>
    <mergeCell ref="A16:E16"/>
    <mergeCell ref="A17:E17"/>
    <mergeCell ref="A1:H1"/>
    <mergeCell ref="A2:H2"/>
    <mergeCell ref="B4:E4"/>
    <mergeCell ref="B6:E6"/>
    <mergeCell ref="A8:H9"/>
    <mergeCell ref="A11:E11"/>
  </mergeCells>
  <pageMargins left="0.75" right="0.75" top="1" bottom="1" header="0.5" footer="0.5"/>
  <pageSetup scale="7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RFP Responses</vt:lpstr>
      <vt:lpstr>Evaluator 1</vt:lpstr>
      <vt:lpstr>Evaluator 2</vt:lpstr>
      <vt:lpstr>Evaluator 3</vt:lpstr>
      <vt:lpstr>Evaluator 4</vt:lpstr>
      <vt:lpstr>Evaluator 5</vt:lpstr>
      <vt:lpstr>Evaluator 6</vt:lpstr>
      <vt:lpstr>Technical Score</vt:lpstr>
      <vt:lpstr>Cost Summary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2019-05-07T18:00:39Z</dcterms:modified>
</cp:coreProperties>
</file>