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\Contracts Reporting Department\FY2018\Open Record Evaluations\5.23.19\"/>
    </mc:Choice>
  </mc:AlternateContent>
  <bookViews>
    <workbookView xWindow="7740" yWindow="-180" windowWidth="17115" windowHeight="9855" activeTab="8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4" r:id="rId6"/>
    <sheet name="Technical" sheetId="1" r:id="rId7"/>
    <sheet name="Non-Technical" sheetId="6" r:id="rId8"/>
    <sheet name="Summary" sheetId="7" r:id="rId9"/>
    <sheet name="Evaluation" sheetId="11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N10" i="11" l="1"/>
  <c r="K10" i="11"/>
  <c r="H10" i="11"/>
  <c r="E10" i="11"/>
  <c r="O10" i="11" s="1"/>
  <c r="B10" i="11"/>
  <c r="N9" i="11"/>
  <c r="K9" i="11"/>
  <c r="H9" i="11"/>
  <c r="E9" i="11"/>
  <c r="B9" i="11"/>
  <c r="N8" i="11"/>
  <c r="K8" i="11"/>
  <c r="H8" i="11"/>
  <c r="E8" i="11"/>
  <c r="B8" i="11"/>
  <c r="C3" i="11"/>
  <c r="E1" i="11"/>
  <c r="O8" i="11" l="1"/>
  <c r="O9" i="11"/>
  <c r="I4" i="4"/>
  <c r="B5" i="6" l="1"/>
  <c r="C5" i="6" s="1"/>
  <c r="B6" i="6"/>
  <c r="C6" i="6" s="1"/>
  <c r="B7" i="6"/>
  <c r="C7" i="6" s="1"/>
  <c r="D6" i="6" l="1"/>
  <c r="D5" i="6"/>
  <c r="D7" i="6"/>
  <c r="A2" i="7" l="1"/>
  <c r="A2" i="6"/>
  <c r="I5" i="4" l="1"/>
  <c r="I6" i="4" l="1"/>
  <c r="I6" i="10" l="1"/>
  <c r="I5" i="10"/>
  <c r="I4" i="10"/>
  <c r="I6" i="9"/>
  <c r="I5" i="9"/>
  <c r="I4" i="9"/>
  <c r="I6" i="5"/>
  <c r="I5" i="5"/>
  <c r="I4" i="5"/>
  <c r="I6" i="3"/>
  <c r="I5" i="3"/>
  <c r="I4" i="3"/>
  <c r="I5" i="2"/>
  <c r="I6" i="2"/>
  <c r="I4" i="2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I7" i="7" l="1"/>
  <c r="I6" i="7"/>
  <c r="I5" i="7"/>
  <c r="G6" i="1" l="1"/>
  <c r="G6" i="7" s="1"/>
  <c r="G7" i="1"/>
  <c r="G7" i="7" s="1"/>
  <c r="G5" i="1"/>
  <c r="G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H5" i="7" l="1"/>
  <c r="J5" i="7" s="1"/>
  <c r="H7" i="7"/>
  <c r="J7" i="7" s="1"/>
  <c r="H6" i="7"/>
  <c r="J6" i="7" s="1"/>
  <c r="H5" i="1"/>
  <c r="H7" i="1"/>
  <c r="H6" i="1"/>
  <c r="K6" i="7" l="1"/>
  <c r="K5" i="7"/>
  <c r="K7" i="7"/>
  <c r="I6" i="1"/>
  <c r="I7" i="1"/>
  <c r="I5" i="1"/>
</calcChain>
</file>

<file path=xl/sharedStrings.xml><?xml version="1.0" encoding="utf-8"?>
<sst xmlns="http://schemas.openxmlformats.org/spreadsheetml/2006/main" count="139" uniqueCount="49">
  <si>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</si>
  <si>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</si>
  <si>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</si>
  <si>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</si>
  <si>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</si>
  <si>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</si>
  <si>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</si>
  <si>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</si>
  <si>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</si>
  <si>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</si>
  <si>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</si>
  <si>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</si>
  <si>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</si>
  <si>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</si>
  <si>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</si>
  <si>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</si>
  <si>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</si>
  <si>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</si>
  <si>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</si>
  <si>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</si>
  <si>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</si>
  <si>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WASH Multifamily Laundry Systems, LLC</t>
  </si>
  <si>
    <t>CSC ServiceWorks</t>
  </si>
  <si>
    <t>Caldwell &amp; Gregory LLC</t>
  </si>
  <si>
    <t xml:space="preserve">Checked By: </t>
  </si>
  <si>
    <t xml:space="preserve"> RFP 730-18045 LAUNDRY EQUIPMENT LEASE, SERVICE, AND MAINTENANCE</t>
  </si>
  <si>
    <t>RFP730-18045 LAUNDRY EQUIPMENT LEASE, SERVICE, AND MAINTENANCE</t>
  </si>
  <si>
    <t>Prepared By: Michael Vernon 4/5/18</t>
  </si>
  <si>
    <t>Abraham Tadesse 4/5/18</t>
  </si>
  <si>
    <t>RESPONDENT EVALUATION MATRIX</t>
  </si>
  <si>
    <t>Evaluator Name:</t>
  </si>
  <si>
    <t xml:space="preserve">Criteria 1 </t>
  </si>
  <si>
    <t>Quality of the vendor's goods or services</t>
  </si>
  <si>
    <t>Extent to which the goods or services meet UHS' needs</t>
  </si>
  <si>
    <t>Standards for the maintenance, repairs, and upkeep of laundry machine rentals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</si>
  <si>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</si>
  <si>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</si>
  <si>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</si>
  <si>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</si>
  <si>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</si>
  <si>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</si>
  <si>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</si>
  <si>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</si>
  <si>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</si>
  <si>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</si>
  <si>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</si>
  <si>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</si>
  <si>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</si>
  <si>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t>Total long-term cost to UHS of acquiring vendor's goods and services  ONLY TO BE EVALUATED BY EVALUATOR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</si>
</sst>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4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13" fillId="4" borderId="7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12" fillId="0" borderId="0" xfId="0" applyFont="1"/>
    <xf numFmtId="0" fontId="12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4" fontId="12" fillId="0" borderId="5" xfId="0" applyNumberFormat="1" applyFont="1" applyBorder="1"/>
    <xf numFmtId="0" fontId="12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34" fillId="0" borderId="16" xfId="47" applyFont="1" applyBorder="1" applyAlignment="1">
      <alignment horizontal="center"/>
    </xf>
    <xf numFmtId="0" fontId="0" fillId="3" borderId="0" xfId="0" applyFill="1"/>
    <xf numFmtId="0" fontId="15" fillId="3" borderId="16" xfId="47" applyFont="1" applyFill="1" applyBorder="1" applyAlignment="1">
      <alignment horizontal="center"/>
    </xf>
    <xf numFmtId="0" fontId="15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0" fillId="3" borderId="0" xfId="0" applyFill="1"/>
    <xf numFmtId="0" fontId="15" fillId="0" borderId="16" xfId="47" applyFont="1" applyBorder="1" applyAlignment="1">
      <alignment horizontal="center"/>
    </xf>
    <xf numFmtId="0" fontId="36" fillId="0" borderId="0" xfId="0" applyFont="1"/>
    <xf numFmtId="0" fontId="37" fillId="0" borderId="16" xfId="47" applyFont="1" applyBorder="1" applyAlignment="1">
      <alignment horizontal="center"/>
    </xf>
    <xf numFmtId="0" fontId="13" fillId="0" borderId="0" xfId="0" applyFont="1"/>
    <xf numFmtId="0" fontId="0" fillId="0" borderId="0" xfId="0"/>
    <xf numFmtId="0" fontId="38" fillId="0" borderId="0" xfId="0" applyFont="1"/>
    <xf numFmtId="0" fontId="35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12" fillId="26" borderId="17" xfId="0" applyFont="1" applyFill="1" applyBorder="1" applyAlignment="1">
      <alignment horizontal="center"/>
    </xf>
    <xf numFmtId="0" fontId="40" fillId="0" borderId="17" xfId="0" applyFont="1" applyBorder="1"/>
    <xf numFmtId="4" fontId="12" fillId="0" borderId="0" xfId="0" applyNumberFormat="1" applyFont="1"/>
    <xf numFmtId="0" fontId="39" fillId="0" borderId="0" xfId="0" applyFont="1"/>
    <xf numFmtId="0" fontId="11" fillId="0" borderId="0" xfId="0" applyFont="1" applyAlignment="1" applyProtection="1"/>
    <xf numFmtId="0" fontId="0" fillId="0" borderId="0" xfId="0" applyProtection="1"/>
    <xf numFmtId="0" fontId="41" fillId="0" borderId="0" xfId="0" applyFont="1" applyProtection="1"/>
    <xf numFmtId="0" fontId="12" fillId="0" borderId="0" xfId="0" applyFont="1" applyProtection="1"/>
    <xf numFmtId="0" fontId="42" fillId="0" borderId="0" xfId="97" applyFont="1" applyAlignment="1" applyProtection="1">
      <alignment horizontal="center" vertical="center"/>
    </xf>
    <xf numFmtId="0" fontId="37" fillId="26" borderId="25" xfId="97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center" vertical="center"/>
    </xf>
    <xf numFmtId="0" fontId="43" fillId="0" borderId="0" xfId="97" applyFont="1" applyAlignment="1" applyProtection="1">
      <alignment horizontal="center"/>
    </xf>
    <xf numFmtId="0" fontId="44" fillId="26" borderId="26" xfId="97" applyFont="1" applyFill="1" applyBorder="1" applyAlignment="1" applyProtection="1">
      <alignment horizontal="center"/>
    </xf>
    <xf numFmtId="0" fontId="44" fillId="0" borderId="19" xfId="97" applyFont="1" applyFill="1" applyBorder="1" applyAlignment="1" applyProtection="1">
      <alignment horizontal="center"/>
    </xf>
    <xf numFmtId="0" fontId="44" fillId="26" borderId="27" xfId="97" applyFont="1" applyFill="1" applyBorder="1" applyAlignment="1" applyProtection="1">
      <alignment horizontal="center"/>
    </xf>
    <xf numFmtId="0" fontId="43" fillId="26" borderId="26" xfId="97" applyFont="1" applyFill="1" applyBorder="1" applyAlignment="1" applyProtection="1">
      <alignment horizontal="center"/>
    </xf>
    <xf numFmtId="0" fontId="43" fillId="0" borderId="19" xfId="97" applyFont="1" applyFill="1" applyBorder="1" applyAlignment="1" applyProtection="1">
      <alignment horizontal="center"/>
    </xf>
    <xf numFmtId="0" fontId="43" fillId="26" borderId="27" xfId="97" applyFont="1" applyFill="1" applyBorder="1" applyAlignment="1" applyProtection="1">
      <alignment horizontal="center"/>
    </xf>
    <xf numFmtId="0" fontId="45" fillId="26" borderId="28" xfId="97" applyFont="1" applyFill="1" applyBorder="1" applyAlignment="1" applyProtection="1">
      <alignment horizontal="center"/>
    </xf>
    <xf numFmtId="0" fontId="13" fillId="0" borderId="29" xfId="88" applyFont="1" applyFill="1" applyBorder="1" applyAlignment="1" applyProtection="1">
      <alignment horizontal="center"/>
    </xf>
    <xf numFmtId="0" fontId="40" fillId="27" borderId="30" xfId="97" applyFont="1" applyFill="1" applyBorder="1" applyAlignment="1" applyProtection="1">
      <alignment horizontal="center"/>
      <protection locked="0"/>
    </xf>
    <xf numFmtId="0" fontId="40" fillId="0" borderId="17" xfId="97" applyFont="1" applyFill="1" applyBorder="1" applyAlignment="1" applyProtection="1">
      <alignment horizontal="center"/>
    </xf>
    <xf numFmtId="0" fontId="40" fillId="26" borderId="6" xfId="97" applyFont="1" applyFill="1" applyBorder="1" applyAlignment="1" applyProtection="1">
      <alignment horizontal="center"/>
    </xf>
    <xf numFmtId="0" fontId="45" fillId="0" borderId="17" xfId="97" applyFont="1" applyFill="1" applyBorder="1" applyAlignment="1" applyProtection="1">
      <alignment horizontal="center"/>
    </xf>
    <xf numFmtId="0" fontId="45" fillId="26" borderId="6" xfId="97" applyFont="1" applyFill="1" applyBorder="1" applyAlignment="1" applyProtection="1">
      <alignment horizontal="center"/>
    </xf>
    <xf numFmtId="0" fontId="45" fillId="26" borderId="17" xfId="97" applyFont="1" applyFill="1" applyBorder="1" applyAlignment="1" applyProtection="1">
      <alignment horizontal="center"/>
    </xf>
    <xf numFmtId="0" fontId="13" fillId="0" borderId="0" xfId="0" applyFont="1" applyProtection="1"/>
    <xf numFmtId="0" fontId="33" fillId="0" borderId="0" xfId="0" applyFont="1" applyAlignment="1">
      <alignment horizontal="center"/>
    </xf>
    <xf numFmtId="0" fontId="33" fillId="0" borderId="1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15" fillId="0" borderId="16" xfId="47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15" fillId="0" borderId="16" xfId="91" applyFont="1" applyBorder="1" applyAlignment="1">
      <alignment horizontal="center"/>
    </xf>
    <xf numFmtId="0" fontId="15" fillId="0" borderId="16" xfId="92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46" fillId="0" borderId="17" xfId="0" applyFont="1" applyBorder="1" applyAlignment="1" applyProtection="1"/>
    <xf numFmtId="0" fontId="0" fillId="0" borderId="17" xfId="0" applyBorder="1" applyAlignment="1" applyProtection="1"/>
    <xf numFmtId="0" fontId="34" fillId="0" borderId="22" xfId="97" applyFont="1" applyFill="1" applyBorder="1" applyAlignment="1" applyProtection="1">
      <alignment horizontal="center" vertical="center" wrapText="1"/>
    </xf>
    <xf numFmtId="0" fontId="34" fillId="0" borderId="23" xfId="97" applyFont="1" applyFill="1" applyBorder="1" applyAlignment="1" applyProtection="1">
      <alignment horizontal="center" vertical="center" wrapText="1"/>
    </xf>
    <xf numFmtId="0" fontId="34" fillId="0" borderId="24" xfId="97" applyFont="1" applyFill="1" applyBorder="1" applyAlignment="1" applyProtection="1">
      <alignment horizontal="center" vertical="center" wrapText="1"/>
    </xf>
    <xf numFmtId="0" fontId="37" fillId="0" borderId="22" xfId="97" applyFont="1" applyFill="1" applyBorder="1" applyAlignment="1" applyProtection="1">
      <alignment horizontal="center" vertical="center" wrapText="1"/>
    </xf>
    <xf numFmtId="0" fontId="37" fillId="0" borderId="23" xfId="97" applyFont="1" applyFill="1" applyBorder="1" applyAlignment="1" applyProtection="1">
      <alignment horizontal="center" vertical="center" wrapText="1"/>
    </xf>
    <xf numFmtId="0" fontId="37" fillId="0" borderId="24" xfId="97" applyFont="1" applyFill="1" applyBorder="1" applyAlignment="1" applyProtection="1">
      <alignment horizontal="center" vertical="center" wrapText="1"/>
    </xf>
    <xf numFmtId="0" fontId="33" fillId="0" borderId="31" xfId="0" applyFont="1" applyBorder="1" applyAlignment="1" applyProtection="1">
      <alignment horizontal="center" vertical="top" wrapText="1"/>
    </xf>
    <xf numFmtId="0" fontId="33" fillId="0" borderId="19" xfId="0" applyFont="1" applyBorder="1" applyAlignment="1" applyProtection="1">
      <alignment horizontal="center" vertical="top" wrapText="1"/>
    </xf>
    <xf numFmtId="0" fontId="33" fillId="0" borderId="20" xfId="0" applyFont="1" applyBorder="1" applyAlignment="1" applyProtection="1">
      <alignment horizontal="center" vertical="top" wrapText="1"/>
    </xf>
    <xf numFmtId="0" fontId="33" fillId="0" borderId="32" xfId="0" applyFont="1" applyBorder="1" applyAlignment="1" applyProtection="1">
      <alignment horizontal="center" vertical="top" wrapText="1"/>
    </xf>
    <xf numFmtId="0" fontId="33" fillId="0" borderId="0" xfId="0" applyFont="1" applyBorder="1" applyAlignment="1" applyProtection="1">
      <alignment horizontal="center" vertical="top" wrapText="1"/>
    </xf>
    <xf numFmtId="0" fontId="33" fillId="0" borderId="18" xfId="0" applyFont="1" applyBorder="1" applyAlignment="1" applyProtection="1">
      <alignment horizontal="center" vertical="top" wrapText="1"/>
    </xf>
    <xf numFmtId="0" fontId="33" fillId="0" borderId="33" xfId="0" applyFont="1" applyBorder="1" applyAlignment="1" applyProtection="1">
      <alignment horizontal="center" vertical="top" wrapText="1"/>
    </xf>
    <xf numFmtId="0" fontId="33" fillId="0" borderId="16" xfId="0" applyFont="1" applyBorder="1" applyAlignment="1" applyProtection="1">
      <alignment horizontal="center" vertical="top" wrapText="1"/>
    </xf>
    <xf numFmtId="0" fontId="33" fillId="0" borderId="34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left"/>
    </xf>
    <xf numFmtId="0" fontId="41" fillId="26" borderId="17" xfId="0" applyFont="1" applyFill="1" applyBorder="1" applyAlignment="1" applyProtection="1">
      <alignment horizontal="center"/>
    </xf>
    <xf numFmtId="0" fontId="37" fillId="0" borderId="21" xfId="0" applyFont="1" applyBorder="1" applyAlignment="1" applyProtection="1">
      <alignment horizontal="center"/>
    </xf>
  </cellXfs>
  <cellStyles count="98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8045%20Laundry%20Equipment%20Lease,%20Service,%20and%20Mainten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RFP730-18045 Laundry Equipment Lease, Service, and Maintenance</v>
          </cell>
        </row>
      </sheetData>
      <sheetData sheetId="1">
        <row r="4">
          <cell r="A4" t="str">
            <v xml:space="preserve">Caldwell &amp; Gregory LLC </v>
          </cell>
        </row>
        <row r="5">
          <cell r="A5" t="str">
            <v>WASH Multifamily Laundry Systems, LLC</v>
          </cell>
        </row>
        <row r="6">
          <cell r="A6" t="str">
            <v>CSC ServiceWorks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G40" sqref="G39:G40"/>
    </sheetView>
  </sheetViews>
  <sheetFormatPr defaultRowHeight="12.75" x14ac:dyDescent="0.2"/>
  <cols>
    <col min="4" max="4" width="10.7109375" customWidth="1"/>
  </cols>
  <sheetData>
    <row r="1" spans="1:12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12" ht="15.75" x14ac:dyDescent="0.25">
      <c r="A2" s="14"/>
      <c r="B2" s="13"/>
      <c r="C2" s="65" t="s">
        <v>26</v>
      </c>
      <c r="D2" s="65"/>
      <c r="E2" s="65"/>
      <c r="F2" s="65"/>
      <c r="G2" s="65"/>
      <c r="H2" s="13"/>
      <c r="I2" s="12"/>
    </row>
    <row r="3" spans="1:12" ht="15" x14ac:dyDescent="0.25">
      <c r="A3" s="66" t="s">
        <v>11</v>
      </c>
      <c r="B3" s="66"/>
      <c r="C3" s="66"/>
      <c r="D3" s="66"/>
      <c r="E3" s="15" t="s">
        <v>12</v>
      </c>
      <c r="F3" s="18" t="s">
        <v>13</v>
      </c>
      <c r="G3" s="18" t="s">
        <v>14</v>
      </c>
      <c r="H3" s="27" t="s">
        <v>15</v>
      </c>
      <c r="I3" s="17" t="s">
        <v>16</v>
      </c>
    </row>
    <row r="4" spans="1:12" x14ac:dyDescent="0.2">
      <c r="A4" s="67" t="s">
        <v>23</v>
      </c>
      <c r="B4" s="67"/>
      <c r="C4" s="67"/>
      <c r="D4" s="68"/>
      <c r="E4" s="36">
        <v>0</v>
      </c>
      <c r="F4" s="36">
        <v>8</v>
      </c>
      <c r="G4" s="36">
        <v>32</v>
      </c>
      <c r="H4" s="36">
        <v>16</v>
      </c>
      <c r="I4" s="16">
        <f>SUM(E4:H4)</f>
        <v>56</v>
      </c>
    </row>
    <row r="5" spans="1:12" x14ac:dyDescent="0.2">
      <c r="A5" s="62" t="s">
        <v>21</v>
      </c>
      <c r="B5" s="62"/>
      <c r="C5" s="62"/>
      <c r="D5" s="63"/>
      <c r="E5" s="36">
        <v>0</v>
      </c>
      <c r="F5" s="36">
        <v>6</v>
      </c>
      <c r="G5" s="36">
        <v>24</v>
      </c>
      <c r="H5" s="36">
        <v>16</v>
      </c>
      <c r="I5" s="26">
        <f t="shared" ref="I5:I6" si="0">SUM(E5:H5)</f>
        <v>46</v>
      </c>
      <c r="L5" s="25"/>
    </row>
    <row r="6" spans="1:12" x14ac:dyDescent="0.2">
      <c r="A6" s="62" t="s">
        <v>22</v>
      </c>
      <c r="B6" s="62"/>
      <c r="C6" s="62"/>
      <c r="D6" s="63"/>
      <c r="E6" s="36">
        <v>0</v>
      </c>
      <c r="F6" s="36">
        <v>9</v>
      </c>
      <c r="G6" s="36">
        <v>33.6</v>
      </c>
      <c r="H6" s="36">
        <v>16</v>
      </c>
      <c r="I6" s="26">
        <f t="shared" si="0"/>
        <v>58.6</v>
      </c>
      <c r="L6" s="25"/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I5" sqref="I5"/>
    </sheetView>
  </sheetViews>
  <sheetFormatPr defaultRowHeight="12.75" x14ac:dyDescent="0.2"/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5.75" x14ac:dyDescent="0.25">
      <c r="A2" s="14"/>
      <c r="B2" s="13"/>
      <c r="C2" s="65" t="s">
        <v>26</v>
      </c>
      <c r="D2" s="65"/>
      <c r="E2" s="65"/>
      <c r="F2" s="65"/>
      <c r="G2" s="65"/>
      <c r="H2" s="13"/>
      <c r="I2" s="12"/>
    </row>
    <row r="3" spans="1:9" ht="15" x14ac:dyDescent="0.25">
      <c r="A3" s="66" t="s">
        <v>11</v>
      </c>
      <c r="B3" s="66"/>
      <c r="C3" s="66"/>
      <c r="D3" s="66"/>
      <c r="E3" s="15" t="s">
        <v>12</v>
      </c>
      <c r="F3" s="27" t="s">
        <v>13</v>
      </c>
      <c r="G3" s="27" t="s">
        <v>14</v>
      </c>
      <c r="H3" s="29" t="s">
        <v>15</v>
      </c>
      <c r="I3" s="17" t="s">
        <v>16</v>
      </c>
    </row>
    <row r="4" spans="1:9" x14ac:dyDescent="0.2">
      <c r="A4" s="67" t="s">
        <v>23</v>
      </c>
      <c r="B4" s="67"/>
      <c r="C4" s="67"/>
      <c r="D4" s="68"/>
      <c r="E4" s="28">
        <v>0</v>
      </c>
      <c r="F4" s="31">
        <v>8</v>
      </c>
      <c r="G4" s="31">
        <v>32</v>
      </c>
      <c r="H4" s="30">
        <v>16</v>
      </c>
      <c r="I4" s="26">
        <f>SUM(E4:H4)</f>
        <v>56</v>
      </c>
    </row>
    <row r="5" spans="1:9" x14ac:dyDescent="0.2">
      <c r="A5" s="62" t="s">
        <v>21</v>
      </c>
      <c r="B5" s="62"/>
      <c r="C5" s="62"/>
      <c r="D5" s="63"/>
      <c r="E5" s="28">
        <v>0</v>
      </c>
      <c r="F5" s="31">
        <v>8</v>
      </c>
      <c r="G5" s="31">
        <v>32</v>
      </c>
      <c r="H5" s="30">
        <v>16</v>
      </c>
      <c r="I5" s="26">
        <f t="shared" ref="I5:I6" si="0">SUM(E5:H5)</f>
        <v>56</v>
      </c>
    </row>
    <row r="6" spans="1:9" x14ac:dyDescent="0.2">
      <c r="A6" s="62" t="s">
        <v>22</v>
      </c>
      <c r="B6" s="62"/>
      <c r="C6" s="62"/>
      <c r="D6" s="63"/>
      <c r="E6" s="28">
        <v>0</v>
      </c>
      <c r="F6" s="31">
        <v>9</v>
      </c>
      <c r="G6" s="31">
        <v>36</v>
      </c>
      <c r="H6" s="30">
        <v>18</v>
      </c>
      <c r="I6" s="26">
        <f t="shared" si="0"/>
        <v>63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6" sqref="H6"/>
    </sheetView>
  </sheetViews>
  <sheetFormatPr defaultRowHeight="12.75" x14ac:dyDescent="0.2"/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5.75" x14ac:dyDescent="0.25">
      <c r="A2" s="14"/>
      <c r="B2" s="13"/>
      <c r="C2" s="65" t="s">
        <v>26</v>
      </c>
      <c r="D2" s="65"/>
      <c r="E2" s="65"/>
      <c r="F2" s="65"/>
      <c r="G2" s="65"/>
      <c r="H2" s="13"/>
      <c r="I2" s="12"/>
    </row>
    <row r="3" spans="1:9" ht="15" x14ac:dyDescent="0.25">
      <c r="A3" s="66" t="s">
        <v>11</v>
      </c>
      <c r="B3" s="66"/>
      <c r="C3" s="66"/>
      <c r="D3" s="66"/>
      <c r="E3" s="15" t="s">
        <v>12</v>
      </c>
      <c r="F3" s="27" t="s">
        <v>13</v>
      </c>
      <c r="G3" s="27" t="s">
        <v>14</v>
      </c>
      <c r="H3" s="27" t="s">
        <v>15</v>
      </c>
      <c r="I3" s="17" t="s">
        <v>16</v>
      </c>
    </row>
    <row r="4" spans="1:9" x14ac:dyDescent="0.2">
      <c r="A4" s="67" t="s">
        <v>23</v>
      </c>
      <c r="B4" s="67"/>
      <c r="C4" s="67"/>
      <c r="D4" s="68"/>
      <c r="E4" s="28">
        <v>0</v>
      </c>
      <c r="F4" s="31">
        <v>8.4</v>
      </c>
      <c r="G4" s="31">
        <v>34.4</v>
      </c>
      <c r="H4" s="30">
        <v>17.600000000000001</v>
      </c>
      <c r="I4" s="26">
        <f>SUM(E4:H4)</f>
        <v>60.4</v>
      </c>
    </row>
    <row r="5" spans="1:9" x14ac:dyDescent="0.2">
      <c r="A5" s="62" t="s">
        <v>21</v>
      </c>
      <c r="B5" s="62"/>
      <c r="C5" s="62"/>
      <c r="D5" s="63"/>
      <c r="E5" s="28">
        <v>0</v>
      </c>
      <c r="F5" s="31">
        <v>8</v>
      </c>
      <c r="G5" s="31">
        <v>28</v>
      </c>
      <c r="H5" s="30">
        <v>14</v>
      </c>
      <c r="I5" s="26">
        <f t="shared" ref="I5:I6" si="0">SUM(E5:H5)</f>
        <v>50</v>
      </c>
    </row>
    <row r="6" spans="1:9" x14ac:dyDescent="0.2">
      <c r="A6" s="62" t="s">
        <v>22</v>
      </c>
      <c r="B6" s="62"/>
      <c r="C6" s="62"/>
      <c r="D6" s="63"/>
      <c r="E6" s="28">
        <v>0</v>
      </c>
      <c r="F6" s="31">
        <v>8.4</v>
      </c>
      <c r="G6" s="31">
        <v>32.799999999999997</v>
      </c>
      <c r="H6" s="30">
        <v>16.8</v>
      </c>
      <c r="I6" s="26">
        <f t="shared" si="0"/>
        <v>58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4" sqref="H4"/>
    </sheetView>
  </sheetViews>
  <sheetFormatPr defaultRowHeight="12.75" x14ac:dyDescent="0.2"/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5.75" x14ac:dyDescent="0.25">
      <c r="A2" s="21"/>
      <c r="B2" s="20"/>
      <c r="C2" s="65" t="s">
        <v>26</v>
      </c>
      <c r="D2" s="65"/>
      <c r="E2" s="65"/>
      <c r="F2" s="65"/>
      <c r="G2" s="65"/>
      <c r="H2" s="20"/>
      <c r="I2" s="19"/>
    </row>
    <row r="3" spans="1:9" ht="15" x14ac:dyDescent="0.25">
      <c r="A3" s="69" t="s">
        <v>11</v>
      </c>
      <c r="B3" s="69"/>
      <c r="C3" s="69"/>
      <c r="D3" s="69"/>
      <c r="E3" s="15" t="s">
        <v>12</v>
      </c>
      <c r="F3" s="27" t="s">
        <v>13</v>
      </c>
      <c r="G3" s="27" t="s">
        <v>14</v>
      </c>
      <c r="H3" s="27" t="s">
        <v>15</v>
      </c>
      <c r="I3" s="17" t="s">
        <v>16</v>
      </c>
    </row>
    <row r="4" spans="1:9" x14ac:dyDescent="0.2">
      <c r="A4" s="67" t="s">
        <v>23</v>
      </c>
      <c r="B4" s="67"/>
      <c r="C4" s="67"/>
      <c r="D4" s="68"/>
      <c r="E4" s="28">
        <v>0</v>
      </c>
      <c r="F4" s="31">
        <v>6</v>
      </c>
      <c r="G4" s="31">
        <v>28</v>
      </c>
      <c r="H4" s="30">
        <v>16</v>
      </c>
      <c r="I4" s="26">
        <f>SUM(E4:H4)</f>
        <v>50</v>
      </c>
    </row>
    <row r="5" spans="1:9" x14ac:dyDescent="0.2">
      <c r="A5" s="62" t="s">
        <v>21</v>
      </c>
      <c r="B5" s="62"/>
      <c r="C5" s="62"/>
      <c r="D5" s="63"/>
      <c r="E5" s="28">
        <v>0</v>
      </c>
      <c r="F5" s="31">
        <v>6</v>
      </c>
      <c r="G5" s="31">
        <v>28</v>
      </c>
      <c r="H5" s="30">
        <v>16</v>
      </c>
      <c r="I5" s="26">
        <f t="shared" ref="I5:I6" si="0">SUM(E5:H5)</f>
        <v>50</v>
      </c>
    </row>
    <row r="6" spans="1:9" x14ac:dyDescent="0.2">
      <c r="A6" s="62" t="s">
        <v>22</v>
      </c>
      <c r="B6" s="62"/>
      <c r="C6" s="62"/>
      <c r="D6" s="63"/>
      <c r="E6" s="28">
        <v>0</v>
      </c>
      <c r="F6" s="31">
        <v>10</v>
      </c>
      <c r="G6" s="31">
        <v>40</v>
      </c>
      <c r="H6" s="30">
        <v>20</v>
      </c>
      <c r="I6" s="26">
        <f t="shared" si="0"/>
        <v>70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4" sqref="H4"/>
    </sheetView>
  </sheetViews>
  <sheetFormatPr defaultRowHeight="12.75" x14ac:dyDescent="0.2"/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5.75" x14ac:dyDescent="0.25">
      <c r="A2" s="24"/>
      <c r="B2" s="23"/>
      <c r="C2" s="65" t="s">
        <v>26</v>
      </c>
      <c r="D2" s="65"/>
      <c r="E2" s="65"/>
      <c r="F2" s="65"/>
      <c r="G2" s="65"/>
      <c r="H2" s="23"/>
      <c r="I2" s="22"/>
    </row>
    <row r="3" spans="1:9" ht="15" x14ac:dyDescent="0.25">
      <c r="A3" s="70" t="s">
        <v>11</v>
      </c>
      <c r="B3" s="70"/>
      <c r="C3" s="70"/>
      <c r="D3" s="70"/>
      <c r="E3" s="15" t="s">
        <v>12</v>
      </c>
      <c r="F3" s="27" t="s">
        <v>13</v>
      </c>
      <c r="G3" s="27" t="s">
        <v>14</v>
      </c>
      <c r="H3" s="29" t="s">
        <v>15</v>
      </c>
      <c r="I3" s="17" t="s">
        <v>16</v>
      </c>
    </row>
    <row r="4" spans="1:9" x14ac:dyDescent="0.2">
      <c r="A4" s="67" t="s">
        <v>23</v>
      </c>
      <c r="B4" s="67"/>
      <c r="C4" s="67"/>
      <c r="D4" s="68"/>
      <c r="E4" s="36">
        <v>0</v>
      </c>
      <c r="F4" s="36">
        <v>10</v>
      </c>
      <c r="G4" s="36">
        <v>40</v>
      </c>
      <c r="H4" s="36">
        <v>18</v>
      </c>
      <c r="I4" s="26">
        <f>SUM(E4:H4)</f>
        <v>68</v>
      </c>
    </row>
    <row r="5" spans="1:9" x14ac:dyDescent="0.2">
      <c r="A5" s="62" t="s">
        <v>21</v>
      </c>
      <c r="B5" s="62"/>
      <c r="C5" s="62"/>
      <c r="D5" s="63"/>
      <c r="E5" s="36">
        <v>0</v>
      </c>
      <c r="F5" s="36">
        <v>8</v>
      </c>
      <c r="G5" s="36">
        <v>28</v>
      </c>
      <c r="H5" s="36">
        <v>16</v>
      </c>
      <c r="I5" s="26">
        <f t="shared" ref="I5:I6" si="0">SUM(E5:H5)</f>
        <v>52</v>
      </c>
    </row>
    <row r="6" spans="1:9" x14ac:dyDescent="0.2">
      <c r="A6" s="62" t="s">
        <v>22</v>
      </c>
      <c r="B6" s="62"/>
      <c r="C6" s="62"/>
      <c r="D6" s="63"/>
      <c r="E6" s="36">
        <v>0</v>
      </c>
      <c r="F6" s="36">
        <v>7</v>
      </c>
      <c r="G6" s="36">
        <v>28</v>
      </c>
      <c r="H6" s="36">
        <v>14</v>
      </c>
      <c r="I6" s="26">
        <f t="shared" si="0"/>
        <v>49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"/>
  <sheetViews>
    <sheetView workbookViewId="0">
      <selection activeCell="M42" sqref="M42"/>
    </sheetView>
  </sheetViews>
  <sheetFormatPr defaultRowHeight="12.75" x14ac:dyDescent="0.2"/>
  <sheetData>
    <row r="1" spans="1:9" ht="15.75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spans="1:9" ht="15.75" x14ac:dyDescent="0.25">
      <c r="A2" s="14"/>
      <c r="B2" s="13"/>
      <c r="C2" s="65" t="s">
        <v>26</v>
      </c>
      <c r="D2" s="65"/>
      <c r="E2" s="65"/>
      <c r="F2" s="65"/>
      <c r="G2" s="65"/>
      <c r="H2" s="13"/>
      <c r="I2" s="12"/>
    </row>
    <row r="3" spans="1:9" ht="15" x14ac:dyDescent="0.25">
      <c r="A3" s="66" t="s">
        <v>11</v>
      </c>
      <c r="B3" s="66"/>
      <c r="C3" s="66"/>
      <c r="D3" s="66"/>
      <c r="E3" s="15" t="s">
        <v>12</v>
      </c>
      <c r="F3" s="27" t="s">
        <v>13</v>
      </c>
      <c r="G3" s="27" t="s">
        <v>14</v>
      </c>
      <c r="H3" s="29" t="s">
        <v>15</v>
      </c>
      <c r="I3" s="17" t="s">
        <v>16</v>
      </c>
    </row>
    <row r="4" spans="1:9" x14ac:dyDescent="0.2">
      <c r="A4" s="67" t="s">
        <v>23</v>
      </c>
      <c r="B4" s="67"/>
      <c r="C4" s="67"/>
      <c r="D4" s="68"/>
      <c r="E4" s="32">
        <v>18</v>
      </c>
      <c r="F4" s="31">
        <v>8</v>
      </c>
      <c r="G4" s="31">
        <v>32</v>
      </c>
      <c r="H4" s="30">
        <v>12</v>
      </c>
      <c r="I4" s="26">
        <f>SUM(F4:H4)</f>
        <v>52</v>
      </c>
    </row>
    <row r="5" spans="1:9" x14ac:dyDescent="0.2">
      <c r="A5" s="62" t="s">
        <v>21</v>
      </c>
      <c r="B5" s="62"/>
      <c r="C5" s="62"/>
      <c r="D5" s="63"/>
      <c r="E5" s="32">
        <v>24</v>
      </c>
      <c r="F5" s="31">
        <v>8</v>
      </c>
      <c r="G5" s="31">
        <v>32</v>
      </c>
      <c r="H5" s="30">
        <v>16</v>
      </c>
      <c r="I5" s="26">
        <f t="shared" ref="I5:I6" si="0">SUM(F5:H5)</f>
        <v>56</v>
      </c>
    </row>
    <row r="6" spans="1:9" x14ac:dyDescent="0.2">
      <c r="A6" s="62" t="s">
        <v>22</v>
      </c>
      <c r="B6" s="62"/>
      <c r="C6" s="62"/>
      <c r="D6" s="63"/>
      <c r="E6" s="32">
        <v>30</v>
      </c>
      <c r="F6" s="31">
        <v>8</v>
      </c>
      <c r="G6" s="31">
        <v>32</v>
      </c>
      <c r="H6" s="30">
        <v>16</v>
      </c>
      <c r="I6" s="26">
        <f t="shared" si="0"/>
        <v>56</v>
      </c>
    </row>
  </sheetData>
  <mergeCells count="6">
    <mergeCell ref="A6:D6"/>
    <mergeCell ref="A1:I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7" sqref="G7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26.25" customHeight="1" x14ac:dyDescent="0.2">
      <c r="A2" s="72" t="s">
        <v>25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10</v>
      </c>
      <c r="H4" s="5" t="s">
        <v>2</v>
      </c>
      <c r="I4" s="6" t="s">
        <v>4</v>
      </c>
    </row>
    <row r="5" spans="1:11" ht="16.5" customHeight="1" x14ac:dyDescent="0.2">
      <c r="A5" s="8" t="s">
        <v>23</v>
      </c>
      <c r="B5" s="9">
        <f>'Evaluator 1'!I4</f>
        <v>56</v>
      </c>
      <c r="C5" s="9">
        <f>'Evaluator 2'!I4</f>
        <v>56</v>
      </c>
      <c r="D5" s="9">
        <f>'Evaluator 3'!I4</f>
        <v>60.4</v>
      </c>
      <c r="E5" s="9">
        <f>'Evaluator 4'!I4</f>
        <v>50</v>
      </c>
      <c r="F5" s="9">
        <f>'Evaluator 5'!I4</f>
        <v>68</v>
      </c>
      <c r="G5" s="9">
        <f>'Evaluator 6'!I4</f>
        <v>52</v>
      </c>
      <c r="H5" s="9">
        <f>AVERAGE(B5:G5)</f>
        <v>57.066666666666663</v>
      </c>
      <c r="I5" s="10">
        <f>RANK(H5,$H$5:$H$7,0)</f>
        <v>2</v>
      </c>
    </row>
    <row r="6" spans="1:11" ht="16.5" customHeight="1" x14ac:dyDescent="0.2">
      <c r="A6" s="35" t="s">
        <v>21</v>
      </c>
      <c r="B6" s="9">
        <f>'Evaluator 1'!I5</f>
        <v>46</v>
      </c>
      <c r="C6" s="9">
        <f>'Evaluator 2'!I5</f>
        <v>56</v>
      </c>
      <c r="D6" s="9">
        <f>'Evaluator 3'!I5</f>
        <v>50</v>
      </c>
      <c r="E6" s="9">
        <f>'Evaluator 4'!I5</f>
        <v>50</v>
      </c>
      <c r="F6" s="9">
        <f>'Evaluator 5'!I5</f>
        <v>52</v>
      </c>
      <c r="G6" s="9">
        <f>'Evaluator 6'!I5</f>
        <v>56</v>
      </c>
      <c r="H6" s="9">
        <f>AVERAGE(B6:G6)</f>
        <v>51.666666666666664</v>
      </c>
      <c r="I6" s="10">
        <f>RANK(H6,$H$5:$H$7,0)</f>
        <v>3</v>
      </c>
    </row>
    <row r="7" spans="1:11" ht="16.5" customHeight="1" x14ac:dyDescent="0.2">
      <c r="A7" s="35" t="s">
        <v>22</v>
      </c>
      <c r="B7" s="9">
        <f>'Evaluator 1'!I6</f>
        <v>58.6</v>
      </c>
      <c r="C7" s="9">
        <f>'Evaluator 2'!I6</f>
        <v>63</v>
      </c>
      <c r="D7" s="9">
        <f>'Evaluator 3'!I6</f>
        <v>58</v>
      </c>
      <c r="E7" s="9">
        <f>'Evaluator 4'!I6</f>
        <v>70</v>
      </c>
      <c r="F7" s="9">
        <f>'Evaluator 5'!I6</f>
        <v>49</v>
      </c>
      <c r="G7" s="9">
        <f>'Evaluator 6'!I6</f>
        <v>56</v>
      </c>
      <c r="H7" s="9">
        <f>AVERAGE(B7:G7)</f>
        <v>59.1</v>
      </c>
      <c r="I7" s="10">
        <f>RANK(H7,$H$5:$H$7,0)</f>
        <v>1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sqref="B7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1" t="s">
        <v>18</v>
      </c>
      <c r="B1" s="71"/>
      <c r="C1" s="71"/>
      <c r="D1" s="71"/>
    </row>
    <row r="2" spans="1:4" ht="48.75" customHeight="1" x14ac:dyDescent="0.2">
      <c r="A2" s="72" t="str">
        <f>Technical!A2</f>
        <v xml:space="preserve"> RFP 730-18045 LAUNDRY EQUIPMENT LEASE, SERVICE, AND MAINTENANCE</v>
      </c>
      <c r="B2" s="72"/>
      <c r="C2" s="72"/>
      <c r="D2" s="72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10</v>
      </c>
      <c r="C4" s="5" t="s">
        <v>19</v>
      </c>
      <c r="D4" s="6" t="s">
        <v>4</v>
      </c>
    </row>
    <row r="5" spans="1:4" ht="16.5" customHeight="1" x14ac:dyDescent="0.2">
      <c r="A5" s="8" t="s">
        <v>23</v>
      </c>
      <c r="B5" s="9">
        <f>'Evaluator 6'!E4</f>
        <v>18</v>
      </c>
      <c r="C5" s="9">
        <f>AVERAGE(B5)</f>
        <v>18</v>
      </c>
      <c r="D5" s="10">
        <f>RANK(C5,$C$5:$C$7,0)</f>
        <v>3</v>
      </c>
    </row>
    <row r="6" spans="1:4" ht="16.5" customHeight="1" x14ac:dyDescent="0.2">
      <c r="A6" s="35" t="s">
        <v>21</v>
      </c>
      <c r="B6" s="9">
        <f>'Evaluator 6'!E5</f>
        <v>24</v>
      </c>
      <c r="C6" s="9">
        <f t="shared" ref="C6:C7" si="0">AVERAGE(B6)</f>
        <v>24</v>
      </c>
      <c r="D6" s="10">
        <f>RANK(C6,$C$5:$C$7,0)</f>
        <v>2</v>
      </c>
    </row>
    <row r="7" spans="1:4" ht="16.5" customHeight="1" x14ac:dyDescent="0.2">
      <c r="A7" s="35" t="s">
        <v>22</v>
      </c>
      <c r="B7" s="9">
        <f>'Evaluator 6'!E6</f>
        <v>30</v>
      </c>
      <c r="C7" s="9">
        <f t="shared" si="0"/>
        <v>30</v>
      </c>
      <c r="D7" s="10">
        <f>RANK(C7,$C$5:$C$7,0)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5" sqref="K5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2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2" ht="26.25" customHeight="1" x14ac:dyDescent="0.2">
      <c r="A2" s="72" t="str">
        <f>Technical!A2</f>
        <v xml:space="preserve"> RFP 730-18045 LAUNDRY EQUIPMENT LEASE, SERVICE, AND MAINTENANCE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2" ht="15.75" thickBot="1" x14ac:dyDescent="0.25">
      <c r="H3" s="2"/>
      <c r="I3" s="2"/>
      <c r="J3" s="2"/>
      <c r="K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10</v>
      </c>
      <c r="H4" s="5" t="s">
        <v>2</v>
      </c>
      <c r="I4" s="33" t="s">
        <v>20</v>
      </c>
      <c r="J4" s="5" t="s">
        <v>3</v>
      </c>
      <c r="K4" s="6" t="s">
        <v>4</v>
      </c>
    </row>
    <row r="5" spans="1:12" ht="16.5" customHeight="1" x14ac:dyDescent="0.2">
      <c r="A5" s="8" t="s">
        <v>23</v>
      </c>
      <c r="B5" s="9">
        <f>Technical!B5</f>
        <v>56</v>
      </c>
      <c r="C5" s="9">
        <f>Technical!C5</f>
        <v>56</v>
      </c>
      <c r="D5" s="9">
        <f>Technical!D5</f>
        <v>60.4</v>
      </c>
      <c r="E5" s="9">
        <f>Technical!E5</f>
        <v>50</v>
      </c>
      <c r="F5" s="9">
        <f>Technical!F5</f>
        <v>68</v>
      </c>
      <c r="G5" s="9">
        <f>Technical!G5</f>
        <v>52</v>
      </c>
      <c r="H5" s="9">
        <f>AVERAGE(B5:G5)</f>
        <v>57.066666666666663</v>
      </c>
      <c r="I5" s="34">
        <f>'Non-Technical'!C5</f>
        <v>18</v>
      </c>
      <c r="J5" s="9">
        <f t="shared" ref="J5:J7" si="0">H5+I5</f>
        <v>75.066666666666663</v>
      </c>
      <c r="K5" s="10">
        <f>RANK(J5,$J$5:$J$7,0)</f>
        <v>3</v>
      </c>
    </row>
    <row r="6" spans="1:12" ht="16.5" customHeight="1" x14ac:dyDescent="0.2">
      <c r="A6" s="35" t="s">
        <v>21</v>
      </c>
      <c r="B6" s="9">
        <f>Technical!B6</f>
        <v>46</v>
      </c>
      <c r="C6" s="9">
        <f>Technical!C6</f>
        <v>56</v>
      </c>
      <c r="D6" s="9">
        <f>Technical!D6</f>
        <v>50</v>
      </c>
      <c r="E6" s="9">
        <f>Technical!E6</f>
        <v>50</v>
      </c>
      <c r="F6" s="9">
        <f>Technical!F6</f>
        <v>52</v>
      </c>
      <c r="G6" s="9">
        <f>Technical!G6</f>
        <v>56</v>
      </c>
      <c r="H6" s="9">
        <f>AVERAGE(B6:G6)</f>
        <v>51.666666666666664</v>
      </c>
      <c r="I6" s="34">
        <f>'Non-Technical'!C6</f>
        <v>24</v>
      </c>
      <c r="J6" s="9">
        <f t="shared" si="0"/>
        <v>75.666666666666657</v>
      </c>
      <c r="K6" s="10">
        <f>RANK(J6,$J$5:$J$7,0)</f>
        <v>2</v>
      </c>
    </row>
    <row r="7" spans="1:12" ht="16.5" customHeight="1" x14ac:dyDescent="0.2">
      <c r="A7" s="35" t="s">
        <v>22</v>
      </c>
      <c r="B7" s="9">
        <f>Technical!B7</f>
        <v>58.6</v>
      </c>
      <c r="C7" s="9">
        <f>Technical!C7</f>
        <v>63</v>
      </c>
      <c r="D7" s="9">
        <f>Technical!D7</f>
        <v>58</v>
      </c>
      <c r="E7" s="9">
        <f>Technical!E7</f>
        <v>70</v>
      </c>
      <c r="F7" s="9">
        <f>Technical!F7</f>
        <v>49</v>
      </c>
      <c r="G7" s="9">
        <f>Technical!G7</f>
        <v>56</v>
      </c>
      <c r="H7" s="9">
        <f>AVERAGE(B7:G7)</f>
        <v>59.1</v>
      </c>
      <c r="I7" s="34">
        <f>'Non-Technical'!C7</f>
        <v>30</v>
      </c>
      <c r="J7" s="9">
        <f t="shared" si="0"/>
        <v>89.1</v>
      </c>
      <c r="K7" s="10">
        <f>RANK(J7,$J$5:$J$7,0)</f>
        <v>1</v>
      </c>
    </row>
    <row r="9" spans="1:12" x14ac:dyDescent="0.2">
      <c r="F9" s="37"/>
    </row>
    <row r="10" spans="1:12" x14ac:dyDescent="0.2">
      <c r="G10" s="1" t="s">
        <v>27</v>
      </c>
      <c r="L10" s="38"/>
    </row>
    <row r="12" spans="1:12" x14ac:dyDescent="0.2">
      <c r="G12" s="1" t="s">
        <v>24</v>
      </c>
      <c r="I12" s="1" t="s">
        <v>28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topLeftCell="B1" workbookViewId="0">
      <selection activeCell="I23" sqref="I23"/>
    </sheetView>
  </sheetViews>
  <sheetFormatPr defaultRowHeight="12.75" x14ac:dyDescent="0.2"/>
  <cols>
    <col min="1" max="1" width="2" style="40" customWidth="1"/>
    <col min="2" max="2" width="38" style="40" bestFit="1" customWidth="1"/>
    <col min="3" max="3" width="12" style="40" customWidth="1"/>
    <col min="4" max="5" width="10.7109375" style="40" customWidth="1"/>
    <col min="6" max="6" width="12.140625" style="40" customWidth="1"/>
    <col min="7" max="8" width="10.42578125" style="40" customWidth="1"/>
    <col min="9" max="9" width="11.42578125" style="40" customWidth="1"/>
    <col min="10" max="11" width="9" style="40" customWidth="1"/>
    <col min="12" max="12" width="11.42578125" style="40" customWidth="1"/>
    <col min="13" max="14" width="10" style="40" customWidth="1"/>
    <col min="15" max="16384" width="9.140625" style="40"/>
  </cols>
  <sheetData>
    <row r="1" spans="2:16" ht="15.75" x14ac:dyDescent="0.25">
      <c r="B1" s="90" t="s">
        <v>29</v>
      </c>
      <c r="C1" s="90"/>
      <c r="D1" s="90"/>
      <c r="E1" s="39" t="str">
        <f>[1]Cover!A6</f>
        <v>RFP730-18045 Laundry Equipment Lease, Service, and Maintenance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ht="15.75" customHeight="1" x14ac:dyDescent="0.25">
      <c r="C2" s="39"/>
      <c r="D2" s="39"/>
      <c r="E2" s="39"/>
      <c r="F2" s="39"/>
      <c r="G2" s="39"/>
    </row>
    <row r="3" spans="2:16" ht="15" customHeight="1" x14ac:dyDescent="0.2">
      <c r="B3" s="41" t="s">
        <v>30</v>
      </c>
      <c r="C3" s="91">
        <f>[1]Cover!E13</f>
        <v>0</v>
      </c>
      <c r="D3" s="91"/>
      <c r="E3" s="91"/>
      <c r="F3" s="91"/>
    </row>
    <row r="4" spans="2:16" ht="15" customHeight="1" x14ac:dyDescent="0.2">
      <c r="F4" s="42"/>
    </row>
    <row r="5" spans="2:16" ht="16.5" thickBot="1" x14ac:dyDescent="0.3">
      <c r="B5" s="42"/>
      <c r="C5" s="92" t="s">
        <v>31</v>
      </c>
      <c r="D5" s="92"/>
      <c r="E5" s="92"/>
      <c r="F5" s="92" t="s">
        <v>13</v>
      </c>
      <c r="G5" s="92"/>
      <c r="H5" s="92"/>
      <c r="I5" s="92" t="s">
        <v>14</v>
      </c>
      <c r="J5" s="92"/>
      <c r="K5" s="92"/>
      <c r="L5" s="92" t="s">
        <v>15</v>
      </c>
      <c r="M5" s="92"/>
      <c r="N5" s="92"/>
    </row>
    <row r="6" spans="2:16" s="45" customFormat="1" ht="108" customHeight="1" x14ac:dyDescent="0.2">
      <c r="B6" s="43"/>
      <c r="C6" s="75" t="s">
        <v>48</v>
      </c>
      <c r="D6" s="76"/>
      <c r="E6" s="77"/>
      <c r="F6" s="78" t="s">
        <v>32</v>
      </c>
      <c r="G6" s="79"/>
      <c r="H6" s="80"/>
      <c r="I6" s="78" t="s">
        <v>33</v>
      </c>
      <c r="J6" s="79"/>
      <c r="K6" s="80"/>
      <c r="L6" s="78" t="s">
        <v>34</v>
      </c>
      <c r="M6" s="79"/>
      <c r="N6" s="80"/>
      <c r="O6" s="44" t="s">
        <v>35</v>
      </c>
    </row>
    <row r="7" spans="2:16" x14ac:dyDescent="0.2">
      <c r="B7" s="46" t="s">
        <v>11</v>
      </c>
      <c r="C7" s="47" t="s">
        <v>36</v>
      </c>
      <c r="D7" s="48" t="s">
        <v>37</v>
      </c>
      <c r="E7" s="49" t="s">
        <v>38</v>
      </c>
      <c r="F7" s="50" t="s">
        <v>36</v>
      </c>
      <c r="G7" s="51" t="s">
        <v>37</v>
      </c>
      <c r="H7" s="52" t="s">
        <v>38</v>
      </c>
      <c r="I7" s="50" t="s">
        <v>36</v>
      </c>
      <c r="J7" s="51" t="s">
        <v>37</v>
      </c>
      <c r="K7" s="52" t="s">
        <v>38</v>
      </c>
      <c r="L7" s="47" t="s">
        <v>36</v>
      </c>
      <c r="M7" s="48" t="s">
        <v>37</v>
      </c>
      <c r="N7" s="49" t="s">
        <v>38</v>
      </c>
      <c r="O7" s="53"/>
    </row>
    <row r="8" spans="2:16" x14ac:dyDescent="0.2">
      <c r="B8" s="54" t="str">
        <f>'[1]RFP Submittal'!A4</f>
        <v xml:space="preserve">Caldwell &amp; Gregory LLC </v>
      </c>
      <c r="C8" s="55"/>
      <c r="D8" s="56">
        <v>6</v>
      </c>
      <c r="E8" s="57">
        <f>C8*D8</f>
        <v>0</v>
      </c>
      <c r="F8" s="55"/>
      <c r="G8" s="58">
        <v>2</v>
      </c>
      <c r="H8" s="59">
        <f>F8*G8</f>
        <v>0</v>
      </c>
      <c r="I8" s="55"/>
      <c r="J8" s="58">
        <v>8</v>
      </c>
      <c r="K8" s="59">
        <f>I8*J8</f>
        <v>0</v>
      </c>
      <c r="L8" s="55"/>
      <c r="M8" s="56">
        <v>4</v>
      </c>
      <c r="N8" s="57">
        <f>L8*M8</f>
        <v>0</v>
      </c>
      <c r="O8" s="60">
        <f>SUM(E8+H8+K8+N8)</f>
        <v>0</v>
      </c>
    </row>
    <row r="9" spans="2:16" x14ac:dyDescent="0.2">
      <c r="B9" s="54" t="str">
        <f>'[1]RFP Submittal'!A5</f>
        <v>WASH Multifamily Laundry Systems, LLC</v>
      </c>
      <c r="C9" s="55"/>
      <c r="D9" s="56">
        <v>6</v>
      </c>
      <c r="E9" s="57">
        <f t="shared" ref="E9:E10" si="0">C9*D9</f>
        <v>0</v>
      </c>
      <c r="F9" s="55"/>
      <c r="G9" s="58">
        <v>2</v>
      </c>
      <c r="H9" s="59">
        <f t="shared" ref="H9:H10" si="1">F9*G9</f>
        <v>0</v>
      </c>
      <c r="I9" s="55"/>
      <c r="J9" s="58">
        <v>8</v>
      </c>
      <c r="K9" s="59">
        <f t="shared" ref="K9:K10" si="2">I9*J9</f>
        <v>0</v>
      </c>
      <c r="L9" s="55"/>
      <c r="M9" s="56">
        <v>4</v>
      </c>
      <c r="N9" s="57">
        <f t="shared" ref="N9:N10" si="3">L9*M9</f>
        <v>0</v>
      </c>
      <c r="O9" s="60">
        <f t="shared" ref="O9:O10" si="4">SUM(E9+H9+K9+N9)</f>
        <v>0</v>
      </c>
    </row>
    <row r="10" spans="2:16" x14ac:dyDescent="0.2">
      <c r="B10" s="54" t="str">
        <f>'[1]RFP Submittal'!A6</f>
        <v>CSC ServiceWorks</v>
      </c>
      <c r="C10" s="55"/>
      <c r="D10" s="56">
        <v>6</v>
      </c>
      <c r="E10" s="57">
        <f t="shared" si="0"/>
        <v>0</v>
      </c>
      <c r="F10" s="55"/>
      <c r="G10" s="58">
        <v>2</v>
      </c>
      <c r="H10" s="59">
        <f t="shared" si="1"/>
        <v>0</v>
      </c>
      <c r="I10" s="55"/>
      <c r="J10" s="58">
        <v>8</v>
      </c>
      <c r="K10" s="59">
        <f t="shared" si="2"/>
        <v>0</v>
      </c>
      <c r="L10" s="55"/>
      <c r="M10" s="56">
        <v>4</v>
      </c>
      <c r="N10" s="57">
        <f t="shared" si="3"/>
        <v>0</v>
      </c>
      <c r="O10" s="60">
        <f t="shared" si="4"/>
        <v>0</v>
      </c>
    </row>
    <row r="11" spans="2:16" x14ac:dyDescent="0.2"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2:16" x14ac:dyDescent="0.2">
      <c r="B12" s="81" t="s">
        <v>39</v>
      </c>
      <c r="C12" s="82"/>
      <c r="D12" s="82"/>
      <c r="E12" s="83"/>
      <c r="F12" s="61"/>
      <c r="G12" s="61" t="s">
        <v>40</v>
      </c>
      <c r="H12" s="61"/>
      <c r="I12" s="61"/>
      <c r="J12" s="61"/>
      <c r="K12" s="61"/>
      <c r="L12" s="61"/>
      <c r="M12" s="61"/>
      <c r="N12" s="61"/>
      <c r="O12" s="61"/>
    </row>
    <row r="13" spans="2:16" x14ac:dyDescent="0.2">
      <c r="B13" s="84"/>
      <c r="C13" s="85"/>
      <c r="D13" s="85"/>
      <c r="E13" s="86"/>
      <c r="F13" s="61"/>
      <c r="G13" s="61" t="s">
        <v>41</v>
      </c>
      <c r="H13" s="61"/>
      <c r="I13" s="61"/>
      <c r="J13" s="61"/>
      <c r="K13" s="61"/>
      <c r="L13" s="61"/>
      <c r="M13" s="61"/>
      <c r="N13" s="61"/>
      <c r="O13" s="61"/>
    </row>
    <row r="14" spans="2:16" x14ac:dyDescent="0.2">
      <c r="B14" s="84"/>
      <c r="C14" s="85"/>
      <c r="D14" s="85"/>
      <c r="E14" s="86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2:16" x14ac:dyDescent="0.2">
      <c r="B15" s="87"/>
      <c r="C15" s="88"/>
      <c r="D15" s="88"/>
      <c r="E15" s="89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7" spans="2:5" x14ac:dyDescent="0.2">
      <c r="B17" s="73" t="s">
        <v>42</v>
      </c>
      <c r="C17" s="74"/>
      <c r="D17" s="74"/>
      <c r="E17" s="74"/>
    </row>
    <row r="18" spans="2:5" x14ac:dyDescent="0.2">
      <c r="B18" s="73" t="s">
        <v>43</v>
      </c>
      <c r="C18" s="74"/>
      <c r="D18" s="74"/>
      <c r="E18" s="74"/>
    </row>
    <row r="19" spans="2:5" x14ac:dyDescent="0.2">
      <c r="B19" s="73" t="s">
        <v>44</v>
      </c>
      <c r="C19" s="74"/>
      <c r="D19" s="74"/>
      <c r="E19" s="74"/>
    </row>
    <row r="20" spans="2:5" x14ac:dyDescent="0.2">
      <c r="B20" s="73" t="s">
        <v>45</v>
      </c>
      <c r="C20" s="74"/>
      <c r="D20" s="74"/>
      <c r="E20" s="74"/>
    </row>
    <row r="21" spans="2:5" x14ac:dyDescent="0.2">
      <c r="B21" s="73" t="s">
        <v>46</v>
      </c>
      <c r="C21" s="74"/>
      <c r="D21" s="74"/>
      <c r="E21" s="74"/>
    </row>
    <row r="22" spans="2:5" x14ac:dyDescent="0.2">
      <c r="B22" s="73" t="s">
        <v>47</v>
      </c>
      <c r="C22" s="74"/>
      <c r="D22" s="74"/>
      <c r="E22" s="74"/>
    </row>
  </sheetData>
  <mergeCells count="17">
    <mergeCell ref="I5:K5"/>
    <mergeCell ref="L5:N5"/>
    <mergeCell ref="B17:E17"/>
    <mergeCell ref="B1:D1"/>
    <mergeCell ref="C3:F3"/>
    <mergeCell ref="C5:E5"/>
    <mergeCell ref="F5:H5"/>
    <mergeCell ref="C6:E6"/>
    <mergeCell ref="F6:H6"/>
    <mergeCell ref="I6:K6"/>
    <mergeCell ref="L6:N6"/>
    <mergeCell ref="B12:E15"/>
    <mergeCell ref="B18:E18"/>
    <mergeCell ref="B19:E19"/>
    <mergeCell ref="B20:E20"/>
    <mergeCell ref="B21:E21"/>
    <mergeCell ref="B22:E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2019-05-23T15:40:21Z</dcterms:modified>
</cp:coreProperties>
</file>