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PURCHASING\Contracts Reporting Department\FY2018\Open Record Evaluations\Next Update\"/>
    </mc:Choice>
  </mc:AlternateContent>
  <bookViews>
    <workbookView xWindow="7740" yWindow="-180" windowWidth="17115" windowHeight="9855" activeTab="8"/>
  </bookViews>
  <sheets>
    <sheet name="1" sheetId="64" r:id="rId1"/>
    <sheet name="2" sheetId="63" r:id="rId2"/>
    <sheet name="3" sheetId="61" r:id="rId3"/>
    <sheet name="4" sheetId="60" r:id="rId4"/>
    <sheet name="5" sheetId="65" r:id="rId5"/>
    <sheet name="6" sheetId="62" r:id="rId6"/>
    <sheet name="Technical" sheetId="36" r:id="rId7"/>
    <sheet name="Non-Technical" sheetId="37" r:id="rId8"/>
    <sheet name="Summary" sheetId="1" r:id="rId9"/>
    <sheet name="Evaluation" sheetId="66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calcPr calcId="152511"/>
</workbook>
</file>

<file path=xl/calcChain.xml><?xml version="1.0" encoding="utf-8"?>
<calcChain xmlns="http://schemas.openxmlformats.org/spreadsheetml/2006/main">
  <c r="U10" i="66" l="1"/>
  <c r="T10" i="66"/>
  <c r="Q10" i="66"/>
  <c r="N10" i="66"/>
  <c r="K10" i="66"/>
  <c r="H10" i="66"/>
  <c r="E10" i="66"/>
  <c r="B10" i="66"/>
  <c r="U9" i="66"/>
  <c r="T9" i="66"/>
  <c r="Q9" i="66"/>
  <c r="N9" i="66"/>
  <c r="K9" i="66"/>
  <c r="H9" i="66"/>
  <c r="E9" i="66"/>
  <c r="B9" i="66"/>
  <c r="U8" i="66"/>
  <c r="T8" i="66"/>
  <c r="Q8" i="66"/>
  <c r="N8" i="66"/>
  <c r="K8" i="66"/>
  <c r="H8" i="66"/>
  <c r="E8" i="66"/>
  <c r="B8" i="66"/>
  <c r="E1" i="66"/>
  <c r="J6" i="65" l="1"/>
  <c r="I6" i="65"/>
  <c r="H6" i="65"/>
  <c r="G6" i="65"/>
  <c r="F6" i="65"/>
  <c r="E6" i="65"/>
  <c r="A6" i="65"/>
  <c r="J5" i="65"/>
  <c r="I5" i="65"/>
  <c r="H5" i="65"/>
  <c r="G5" i="65"/>
  <c r="F5" i="65"/>
  <c r="K5" i="65" s="1"/>
  <c r="F6" i="36" s="1"/>
  <c r="F6" i="1" s="1"/>
  <c r="E5" i="65"/>
  <c r="A5" i="65"/>
  <c r="J4" i="65"/>
  <c r="I4" i="65"/>
  <c r="H4" i="65"/>
  <c r="G4" i="65"/>
  <c r="F4" i="65"/>
  <c r="K4" i="65" s="1"/>
  <c r="F5" i="36" s="1"/>
  <c r="F5" i="1" s="1"/>
  <c r="E4" i="65"/>
  <c r="A4" i="65"/>
  <c r="K6" i="65" l="1"/>
  <c r="F7" i="36" s="1"/>
  <c r="F7" i="1" s="1"/>
  <c r="J6" i="64"/>
  <c r="I6" i="64"/>
  <c r="H6" i="64"/>
  <c r="G6" i="64"/>
  <c r="F6" i="64"/>
  <c r="E6" i="64"/>
  <c r="A6" i="64"/>
  <c r="A7" i="36" s="1"/>
  <c r="J5" i="64"/>
  <c r="I5" i="64"/>
  <c r="H5" i="64"/>
  <c r="G5" i="64"/>
  <c r="F5" i="64"/>
  <c r="E5" i="64"/>
  <c r="A5" i="64"/>
  <c r="A6" i="36" s="1"/>
  <c r="J4" i="64"/>
  <c r="I4" i="64"/>
  <c r="H4" i="64"/>
  <c r="G4" i="64"/>
  <c r="F4" i="64"/>
  <c r="E4" i="64"/>
  <c r="A4" i="64"/>
  <c r="A5" i="36" s="1"/>
  <c r="K6" i="64" l="1"/>
  <c r="B7" i="36" s="1"/>
  <c r="K5" i="64"/>
  <c r="B6" i="36" s="1"/>
  <c r="K4" i="64"/>
  <c r="B5" i="36" s="1"/>
  <c r="J6" i="63"/>
  <c r="I6" i="63"/>
  <c r="H6" i="63"/>
  <c r="G6" i="63"/>
  <c r="F6" i="63"/>
  <c r="E6" i="63"/>
  <c r="A6" i="63"/>
  <c r="J5" i="63"/>
  <c r="I5" i="63"/>
  <c r="H5" i="63"/>
  <c r="G5" i="63"/>
  <c r="F5" i="63"/>
  <c r="E5" i="63"/>
  <c r="A5" i="63"/>
  <c r="J4" i="63"/>
  <c r="I4" i="63"/>
  <c r="H4" i="63"/>
  <c r="G4" i="63"/>
  <c r="F4" i="63"/>
  <c r="E4" i="63"/>
  <c r="A4" i="63"/>
  <c r="K5" i="63" l="1"/>
  <c r="C6" i="36" s="1"/>
  <c r="K6" i="63"/>
  <c r="C7" i="36" s="1"/>
  <c r="K4" i="63"/>
  <c r="C5" i="36" s="1"/>
  <c r="J6" i="62"/>
  <c r="I6" i="62"/>
  <c r="H6" i="62"/>
  <c r="G6" i="62"/>
  <c r="F6" i="62"/>
  <c r="E6" i="62"/>
  <c r="B7" i="37" s="1"/>
  <c r="A6" i="62"/>
  <c r="J5" i="62"/>
  <c r="I5" i="62"/>
  <c r="H5" i="62"/>
  <c r="G5" i="62"/>
  <c r="F5" i="62"/>
  <c r="E5" i="62"/>
  <c r="B6" i="37" s="1"/>
  <c r="A5" i="62"/>
  <c r="J4" i="62"/>
  <c r="I4" i="62"/>
  <c r="H4" i="62"/>
  <c r="G4" i="62"/>
  <c r="F4" i="62"/>
  <c r="E4" i="62"/>
  <c r="B5" i="37" s="1"/>
  <c r="A4" i="62"/>
  <c r="K6" i="62" l="1"/>
  <c r="G7" i="36"/>
  <c r="K5" i="62"/>
  <c r="G6" i="36"/>
  <c r="K4" i="62"/>
  <c r="G5" i="36"/>
  <c r="J6" i="61"/>
  <c r="I6" i="61"/>
  <c r="H6" i="61"/>
  <c r="G6" i="61"/>
  <c r="F6" i="61"/>
  <c r="E6" i="61"/>
  <c r="A6" i="61"/>
  <c r="J5" i="61"/>
  <c r="I5" i="61"/>
  <c r="H5" i="61"/>
  <c r="G5" i="61"/>
  <c r="F5" i="61"/>
  <c r="E5" i="61"/>
  <c r="A5" i="61"/>
  <c r="J4" i="61"/>
  <c r="I4" i="61"/>
  <c r="H4" i="61"/>
  <c r="G4" i="61"/>
  <c r="F4" i="61"/>
  <c r="E4" i="61"/>
  <c r="A4" i="61"/>
  <c r="K6" i="61" l="1"/>
  <c r="D7" i="36" s="1"/>
  <c r="K5" i="61"/>
  <c r="D6" i="36" s="1"/>
  <c r="K4" i="61"/>
  <c r="D5" i="36" s="1"/>
  <c r="J6" i="60"/>
  <c r="I6" i="60"/>
  <c r="H6" i="60"/>
  <c r="G6" i="60"/>
  <c r="F6" i="60"/>
  <c r="E6" i="60"/>
  <c r="A6" i="60"/>
  <c r="J5" i="60"/>
  <c r="I5" i="60"/>
  <c r="H5" i="60"/>
  <c r="G5" i="60"/>
  <c r="F5" i="60"/>
  <c r="E5" i="60"/>
  <c r="A5" i="60"/>
  <c r="J4" i="60"/>
  <c r="I4" i="60"/>
  <c r="H4" i="60"/>
  <c r="G4" i="60"/>
  <c r="F4" i="60"/>
  <c r="E4" i="60"/>
  <c r="A4" i="60"/>
  <c r="K5" i="60" l="1"/>
  <c r="E6" i="36" s="1"/>
  <c r="K4" i="60"/>
  <c r="E5" i="36" s="1"/>
  <c r="K6" i="60"/>
  <c r="E7" i="36" s="1"/>
  <c r="H5" i="36" l="1"/>
  <c r="C6" i="37" l="1"/>
  <c r="C7" i="37"/>
  <c r="G7" i="1"/>
  <c r="E6" i="1"/>
  <c r="E7" i="1"/>
  <c r="C7" i="1"/>
  <c r="H7" i="36"/>
  <c r="A6" i="37"/>
  <c r="A7" i="37"/>
  <c r="I7" i="1" l="1"/>
  <c r="A7" i="1"/>
  <c r="A6" i="1"/>
  <c r="D6" i="1"/>
  <c r="H6" i="36"/>
  <c r="D7" i="1"/>
  <c r="C6" i="1"/>
  <c r="B7" i="1"/>
  <c r="I6" i="1"/>
  <c r="G6" i="1"/>
  <c r="B6" i="1"/>
  <c r="H7" i="1" l="1"/>
  <c r="J7" i="1" s="1"/>
  <c r="H6" i="1"/>
  <c r="J6" i="1" s="1"/>
  <c r="A5" i="37" l="1"/>
  <c r="A5" i="1" l="1"/>
  <c r="B5" i="1"/>
  <c r="C5" i="1"/>
  <c r="G5" i="1"/>
  <c r="E5" i="1"/>
  <c r="D5" i="1"/>
  <c r="H5" i="1" l="1"/>
  <c r="C5" i="37"/>
  <c r="D7" i="37" l="1"/>
  <c r="D6" i="37"/>
  <c r="I5" i="36"/>
  <c r="I6" i="36"/>
  <c r="I7" i="36"/>
  <c r="D5" i="37"/>
  <c r="I5" i="1"/>
  <c r="J5" i="1" s="1"/>
  <c r="K5" i="1" l="1"/>
  <c r="K6" i="1"/>
  <c r="K7" i="1"/>
</calcChain>
</file>

<file path=xl/sharedStrings.xml><?xml version="1.0" encoding="utf-8"?>
<sst xmlns="http://schemas.openxmlformats.org/spreadsheetml/2006/main" count="129" uniqueCount="47">
  <si>
    <t>Company/Vendor Name</t>
  </si>
  <si>
    <t>Ranking</t>
  </si>
  <si>
    <r>
      <t>RESPONDENT SUMMARY</t>
    </r>
    <r>
      <rPr>
        <b/>
        <sz val="12"/>
        <color rgb="FFFF0000"/>
        <rFont val="Arial"/>
        <family val="2"/>
      </rPr>
      <t xml:space="preserve"> </t>
    </r>
  </si>
  <si>
    <t>Average  Technical Score</t>
  </si>
  <si>
    <t>Non-Technical Score                      (cost)</t>
  </si>
  <si>
    <t>Average Technical Score</t>
  </si>
  <si>
    <t>Total Score</t>
  </si>
  <si>
    <t xml:space="preserve">RESPONDENT SUMMARY </t>
  </si>
  <si>
    <t>Company/Vendor Name:</t>
  </si>
  <si>
    <t>Criteria 1</t>
  </si>
  <si>
    <t>Criteria 2</t>
  </si>
  <si>
    <t>Criteria 3</t>
  </si>
  <si>
    <t>TOTAL</t>
  </si>
  <si>
    <t>Criteria 4</t>
  </si>
  <si>
    <t>Criteria 5</t>
  </si>
  <si>
    <t>Criteria 6</t>
  </si>
  <si>
    <t>RFP730-18018 UH Online Degree Initiative</t>
  </si>
  <si>
    <t>Prepared By: Abraham Tadesse 3.2.18</t>
  </si>
  <si>
    <t>Checked By : Hasan Jamil 3/2/18</t>
  </si>
  <si>
    <t>RESPONDENT EVALUATION MATRIX</t>
  </si>
  <si>
    <t>Evaluator Name:</t>
  </si>
  <si>
    <t xml:space="preserve">Criteria 1 </t>
  </si>
  <si>
    <t>Reputation of the vendor and of the vendor’s goods or services.</t>
  </si>
  <si>
    <t>Quality of the vendor’s goods or services.</t>
  </si>
  <si>
    <t>Extent to which the goods or services meet UH needs.</t>
  </si>
  <si>
    <t>Total long-term cost to UH of acquiring vendor’s goods and services.</t>
  </si>
  <si>
    <t>Ability of the vendor’s proposal to meet the requirements of the institution’s solicitation document, so that any vendor proposal that is non-responsive to the criteria set forth in the solicitation document shall be rejected.</t>
  </si>
  <si>
    <t>Total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</si>
  <si>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</si>
  <si>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</si>
  <si>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</si>
  <si>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</si>
  <si>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</si>
  <si>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</si>
  <si>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5.0     =   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</si>
  <si>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</si>
  <si>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</si>
  <si>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</si>
  <si>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</si>
  <si>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   =          No response</t>
  </si>
  <si>
    <r>
      <rPr>
        <b/>
        <sz val="11"/>
        <rFont val="Calibri"/>
        <family val="2"/>
        <scheme val="minor"/>
      </rPr>
      <t>List purchase price</t>
    </r>
    <r>
      <rPr>
        <b/>
        <sz val="11"/>
        <color rgb="FFFF0000"/>
        <rFont val="Calibri"/>
        <family val="2"/>
        <scheme val="minor"/>
      </rPr>
      <t xml:space="preserve"> **Only  Evaluator 6 will evaluate Cost (Criteria 1), everyone else please leave this blank** </t>
    </r>
  </si>
  <si>
    <t>Evaluator 1</t>
  </si>
  <si>
    <t>Evaluator 2</t>
  </si>
  <si>
    <t>Evaluator 3</t>
  </si>
  <si>
    <t>Evaluator 4</t>
  </si>
  <si>
    <t>Evaluator 5</t>
  </si>
  <si>
    <t>Evaluator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</si>
</sst>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color rgb="FFFF0000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9">
    <xf numFmtId="0" fontId="0" fillId="0" borderId="0"/>
    <xf numFmtId="44" fontId="29" fillId="0" borderId="0" applyFont="0" applyFill="0" applyBorder="0" applyAlignment="0" applyProtection="0"/>
    <xf numFmtId="0" fontId="29" fillId="0" borderId="0"/>
    <xf numFmtId="0" fontId="26" fillId="0" borderId="0"/>
    <xf numFmtId="0" fontId="26" fillId="0" borderId="0"/>
    <xf numFmtId="0" fontId="29" fillId="4" borderId="7" applyNumberFormat="0" applyFont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22" borderId="0" applyNumberFormat="0" applyBorder="0" applyAlignment="0" applyProtection="0"/>
    <xf numFmtId="0" fontId="33" fillId="6" borderId="0" applyNumberFormat="0" applyBorder="0" applyAlignment="0" applyProtection="0"/>
    <xf numFmtId="0" fontId="34" fillId="23" borderId="8" applyNumberFormat="0" applyAlignment="0" applyProtection="0"/>
    <xf numFmtId="0" fontId="35" fillId="24" borderId="9" applyNumberFormat="0" applyAlignment="0" applyProtection="0"/>
    <xf numFmtId="0" fontId="36" fillId="0" borderId="0" applyNumberFormat="0" applyFill="0" applyBorder="0" applyAlignment="0" applyProtection="0"/>
    <xf numFmtId="0" fontId="37" fillId="7" borderId="0" applyNumberFormat="0" applyBorder="0" applyAlignment="0" applyProtection="0"/>
    <xf numFmtId="0" fontId="38" fillId="0" borderId="10" applyNumberFormat="0" applyFill="0" applyAlignment="0" applyProtection="0"/>
    <xf numFmtId="0" fontId="39" fillId="0" borderId="11" applyNumberFormat="0" applyFill="0" applyAlignment="0" applyProtection="0"/>
    <xf numFmtId="0" fontId="40" fillId="0" borderId="12" applyNumberFormat="0" applyFill="0" applyAlignment="0" applyProtection="0"/>
    <xf numFmtId="0" fontId="40" fillId="0" borderId="0" applyNumberFormat="0" applyFill="0" applyBorder="0" applyAlignment="0" applyProtection="0"/>
    <xf numFmtId="0" fontId="41" fillId="10" borderId="8" applyNumberFormat="0" applyAlignment="0" applyProtection="0"/>
    <xf numFmtId="0" fontId="42" fillId="0" borderId="13" applyNumberFormat="0" applyFill="0" applyAlignment="0" applyProtection="0"/>
    <xf numFmtId="0" fontId="43" fillId="25" borderId="0" applyNumberFormat="0" applyBorder="0" applyAlignment="0" applyProtection="0"/>
    <xf numFmtId="0" fontId="30" fillId="4" borderId="7" applyNumberFormat="0" applyFont="0" applyAlignment="0" applyProtection="0"/>
    <xf numFmtId="0" fontId="44" fillId="23" borderId="14" applyNumberFormat="0" applyAlignment="0" applyProtection="0"/>
    <xf numFmtId="0" fontId="45" fillId="0" borderId="0" applyNumberFormat="0" applyFill="0" applyBorder="0" applyAlignment="0" applyProtection="0"/>
    <xf numFmtId="0" fontId="46" fillId="0" borderId="15" applyNumberFormat="0" applyFill="0" applyAlignment="0" applyProtection="0"/>
    <xf numFmtId="0" fontId="47" fillId="0" borderId="0" applyNumberFormat="0" applyFill="0" applyBorder="0" applyAlignment="0" applyProtection="0"/>
    <xf numFmtId="0" fontId="25" fillId="0" borderId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22" borderId="0" applyNumberFormat="0" applyBorder="0" applyAlignment="0" applyProtection="0"/>
    <xf numFmtId="0" fontId="33" fillId="6" borderId="0" applyNumberFormat="0" applyBorder="0" applyAlignment="0" applyProtection="0"/>
    <xf numFmtId="0" fontId="34" fillId="23" borderId="8" applyNumberFormat="0" applyAlignment="0" applyProtection="0"/>
    <xf numFmtId="0" fontId="35" fillId="24" borderId="9" applyNumberFormat="0" applyAlignment="0" applyProtection="0"/>
    <xf numFmtId="0" fontId="36" fillId="0" borderId="0" applyNumberFormat="0" applyFill="0" applyBorder="0" applyAlignment="0" applyProtection="0"/>
    <xf numFmtId="0" fontId="37" fillId="7" borderId="0" applyNumberFormat="0" applyBorder="0" applyAlignment="0" applyProtection="0"/>
    <xf numFmtId="0" fontId="38" fillId="0" borderId="10" applyNumberFormat="0" applyFill="0" applyAlignment="0" applyProtection="0"/>
    <xf numFmtId="0" fontId="39" fillId="0" borderId="11" applyNumberFormat="0" applyFill="0" applyAlignment="0" applyProtection="0"/>
    <xf numFmtId="0" fontId="40" fillId="0" borderId="12" applyNumberFormat="0" applyFill="0" applyAlignment="0" applyProtection="0"/>
    <xf numFmtId="0" fontId="40" fillId="0" borderId="0" applyNumberFormat="0" applyFill="0" applyBorder="0" applyAlignment="0" applyProtection="0"/>
    <xf numFmtId="0" fontId="41" fillId="10" borderId="8" applyNumberFormat="0" applyAlignment="0" applyProtection="0"/>
    <xf numFmtId="0" fontId="42" fillId="0" borderId="13" applyNumberFormat="0" applyFill="0" applyAlignment="0" applyProtection="0"/>
    <xf numFmtId="0" fontId="43" fillId="25" borderId="0" applyNumberFormat="0" applyBorder="0" applyAlignment="0" applyProtection="0"/>
    <xf numFmtId="0" fontId="44" fillId="23" borderId="14" applyNumberFormat="0" applyAlignment="0" applyProtection="0"/>
    <xf numFmtId="0" fontId="45" fillId="0" borderId="0" applyNumberFormat="0" applyFill="0" applyBorder="0" applyAlignment="0" applyProtection="0"/>
    <xf numFmtId="0" fontId="46" fillId="0" borderId="15" applyNumberFormat="0" applyFill="0" applyAlignment="0" applyProtection="0"/>
    <xf numFmtId="0" fontId="47" fillId="0" borderId="0" applyNumberFormat="0" applyFill="0" applyBorder="0" applyAlignment="0" applyProtection="0"/>
    <xf numFmtId="0" fontId="29" fillId="0" borderId="0"/>
    <xf numFmtId="0" fontId="29" fillId="4" borderId="7" applyNumberFormat="0" applyFont="0" applyAlignment="0" applyProtection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5">
    <xf numFmtId="0" fontId="0" fillId="0" borderId="0" xfId="0"/>
    <xf numFmtId="0" fontId="28" fillId="0" borderId="0" xfId="0" applyFont="1"/>
    <xf numFmtId="0" fontId="28" fillId="0" borderId="0" xfId="0" applyFont="1" applyBorder="1"/>
    <xf numFmtId="0" fontId="27" fillId="0" borderId="1" xfId="0" applyFont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textRotation="90" wrapText="1"/>
    </xf>
    <xf numFmtId="0" fontId="27" fillId="0" borderId="2" xfId="0" applyFont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4" xfId="0" applyFont="1" applyFill="1" applyBorder="1" applyAlignment="1">
      <alignment horizontal="center"/>
    </xf>
    <xf numFmtId="4" fontId="28" fillId="0" borderId="5" xfId="0" applyNumberFormat="1" applyFont="1" applyBorder="1"/>
    <xf numFmtId="0" fontId="28" fillId="3" borderId="6" xfId="0" applyFont="1" applyFill="1" applyBorder="1" applyAlignment="1">
      <alignment horizontal="center"/>
    </xf>
    <xf numFmtId="4" fontId="28" fillId="0" borderId="16" xfId="0" applyNumberFormat="1" applyFont="1" applyBorder="1"/>
    <xf numFmtId="0" fontId="27" fillId="3" borderId="18" xfId="0" applyFont="1" applyFill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8" fillId="0" borderId="0" xfId="0" applyFont="1" applyFill="1"/>
    <xf numFmtId="0" fontId="27" fillId="0" borderId="0" xfId="0" applyFont="1" applyBorder="1" applyAlignment="1"/>
    <xf numFmtId="0" fontId="0" fillId="0" borderId="0" xfId="0" applyBorder="1"/>
    <xf numFmtId="0" fontId="27" fillId="26" borderId="2" xfId="0" applyFont="1" applyFill="1" applyBorder="1" applyAlignment="1">
      <alignment horizontal="center" vertical="center" textRotation="90" wrapText="1"/>
    </xf>
    <xf numFmtId="0" fontId="52" fillId="0" borderId="0" xfId="0" applyFont="1" applyFill="1"/>
    <xf numFmtId="0" fontId="51" fillId="0" borderId="22" xfId="0" applyFont="1" applyBorder="1"/>
    <xf numFmtId="0" fontId="0" fillId="0" borderId="22" xfId="0" applyBorder="1"/>
    <xf numFmtId="0" fontId="50" fillId="0" borderId="21" xfId="116" applyFont="1" applyBorder="1" applyAlignment="1">
      <alignment horizontal="center"/>
    </xf>
    <xf numFmtId="0" fontId="49" fillId="27" borderId="21" xfId="116" applyFont="1" applyFill="1" applyBorder="1" applyAlignment="1">
      <alignment horizontal="center"/>
    </xf>
    <xf numFmtId="0" fontId="50" fillId="0" borderId="21" xfId="117" applyFont="1" applyBorder="1" applyAlignment="1">
      <alignment horizontal="center"/>
    </xf>
    <xf numFmtId="0" fontId="49" fillId="27" borderId="21" xfId="117" applyFont="1" applyFill="1" applyBorder="1" applyAlignment="1">
      <alignment horizontal="center"/>
    </xf>
    <xf numFmtId="0" fontId="27" fillId="0" borderId="0" xfId="0" applyFont="1" applyAlignment="1"/>
    <xf numFmtId="0" fontId="53" fillId="0" borderId="0" xfId="0" applyFont="1"/>
    <xf numFmtId="0" fontId="55" fillId="0" borderId="0" xfId="118" applyFont="1" applyAlignment="1">
      <alignment horizontal="center" vertical="center"/>
    </xf>
    <xf numFmtId="0" fontId="54" fillId="27" borderId="26" xfId="118" applyFont="1" applyFill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49" fillId="0" borderId="0" xfId="118" applyFont="1" applyAlignment="1">
      <alignment horizontal="center"/>
    </xf>
    <xf numFmtId="0" fontId="50" fillId="27" borderId="27" xfId="118" applyFont="1" applyFill="1" applyBorder="1" applyAlignment="1">
      <alignment horizontal="center"/>
    </xf>
    <xf numFmtId="0" fontId="50" fillId="0" borderId="28" xfId="118" applyFont="1" applyFill="1" applyBorder="1" applyAlignment="1">
      <alignment horizontal="center"/>
    </xf>
    <xf numFmtId="0" fontId="50" fillId="27" borderId="29" xfId="118" applyFont="1" applyFill="1" applyBorder="1" applyAlignment="1">
      <alignment horizontal="center"/>
    </xf>
    <xf numFmtId="0" fontId="49" fillId="27" borderId="27" xfId="118" applyFont="1" applyFill="1" applyBorder="1" applyAlignment="1">
      <alignment horizontal="center"/>
    </xf>
    <xf numFmtId="0" fontId="49" fillId="0" borderId="28" xfId="118" applyFont="1" applyFill="1" applyBorder="1" applyAlignment="1">
      <alignment horizontal="center"/>
    </xf>
    <xf numFmtId="0" fontId="49" fillId="27" borderId="29" xfId="118" applyFont="1" applyFill="1" applyBorder="1" applyAlignment="1">
      <alignment horizontal="center"/>
    </xf>
    <xf numFmtId="0" fontId="57" fillId="27" borderId="30" xfId="118" applyFont="1" applyFill="1" applyBorder="1" applyAlignment="1">
      <alignment horizontal="center"/>
    </xf>
    <xf numFmtId="0" fontId="29" fillId="0" borderId="31" xfId="88" applyFont="1" applyFill="1" applyBorder="1" applyAlignment="1">
      <alignment horizontal="center"/>
    </xf>
    <xf numFmtId="0" fontId="51" fillId="28" borderId="32" xfId="118" applyFont="1" applyFill="1" applyBorder="1" applyAlignment="1" applyProtection="1">
      <alignment horizontal="center"/>
      <protection locked="0"/>
    </xf>
    <xf numFmtId="0" fontId="51" fillId="0" borderId="22" xfId="118" applyFont="1" applyFill="1" applyBorder="1" applyAlignment="1">
      <alignment horizontal="center"/>
    </xf>
    <xf numFmtId="0" fontId="51" fillId="27" borderId="6" xfId="118" applyFont="1" applyFill="1" applyBorder="1" applyAlignment="1">
      <alignment horizontal="center"/>
    </xf>
    <xf numFmtId="0" fontId="57" fillId="0" borderId="22" xfId="118" applyFont="1" applyFill="1" applyBorder="1" applyAlignment="1">
      <alignment horizontal="center"/>
    </xf>
    <xf numFmtId="0" fontId="57" fillId="27" borderId="6" xfId="118" applyFont="1" applyFill="1" applyBorder="1" applyAlignment="1">
      <alignment horizontal="center"/>
    </xf>
    <xf numFmtId="0" fontId="51" fillId="27" borderId="31" xfId="118" applyFont="1" applyFill="1" applyBorder="1" applyAlignment="1">
      <alignment horizontal="center"/>
    </xf>
    <xf numFmtId="0" fontId="57" fillId="27" borderId="22" xfId="118" applyFont="1" applyFill="1" applyBorder="1" applyAlignment="1">
      <alignment horizontal="center"/>
    </xf>
    <xf numFmtId="0" fontId="29" fillId="0" borderId="0" xfId="0" applyFont="1"/>
    <xf numFmtId="0" fontId="27" fillId="27" borderId="0" xfId="0" applyFont="1" applyFill="1" applyBorder="1" applyAlignment="1">
      <alignment horizontal="center" vertical="center" wrapText="1"/>
    </xf>
    <xf numFmtId="0" fontId="49" fillId="0" borderId="21" xfId="116" applyFont="1" applyBorder="1" applyAlignment="1">
      <alignment horizontal="center"/>
    </xf>
    <xf numFmtId="0" fontId="50" fillId="0" borderId="22" xfId="0" applyFont="1" applyBorder="1" applyAlignment="1">
      <alignment horizontal="center"/>
    </xf>
    <xf numFmtId="0" fontId="49" fillId="0" borderId="21" xfId="117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2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left"/>
    </xf>
    <xf numFmtId="0" fontId="53" fillId="27" borderId="22" xfId="0" applyFont="1" applyFill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56" fillId="0" borderId="24" xfId="118" applyFont="1" applyFill="1" applyBorder="1" applyAlignment="1">
      <alignment horizontal="center" vertical="center" wrapText="1"/>
    </xf>
    <xf numFmtId="0" fontId="56" fillId="0" borderId="25" xfId="118" applyFont="1" applyFill="1" applyBorder="1" applyAlignment="1">
      <alignment horizontal="center" vertical="center" wrapText="1"/>
    </xf>
    <xf numFmtId="0" fontId="56" fillId="0" borderId="18" xfId="118" applyFont="1" applyFill="1" applyBorder="1" applyAlignment="1">
      <alignment horizontal="center" vertical="center" wrapText="1"/>
    </xf>
    <xf numFmtId="0" fontId="54" fillId="0" borderId="24" xfId="118" applyFont="1" applyFill="1" applyBorder="1" applyAlignment="1">
      <alignment horizontal="center" vertical="center" wrapText="1"/>
    </xf>
    <xf numFmtId="0" fontId="54" fillId="0" borderId="25" xfId="118" applyFont="1" applyFill="1" applyBorder="1" applyAlignment="1">
      <alignment horizontal="center" vertical="center" wrapText="1"/>
    </xf>
    <xf numFmtId="0" fontId="54" fillId="0" borderId="18" xfId="118" applyFont="1" applyFill="1" applyBorder="1" applyAlignment="1">
      <alignment horizontal="center" vertical="center" wrapText="1"/>
    </xf>
    <xf numFmtId="0" fontId="59" fillId="0" borderId="22" xfId="0" applyFont="1" applyBorder="1" applyAlignment="1"/>
    <xf numFmtId="0" fontId="0" fillId="0" borderId="22" xfId="0" applyBorder="1" applyAlignment="1"/>
    <xf numFmtId="0" fontId="58" fillId="0" borderId="33" xfId="0" applyFont="1" applyBorder="1" applyAlignment="1">
      <alignment horizontal="center" vertical="top" wrapText="1"/>
    </xf>
    <xf numFmtId="0" fontId="58" fillId="0" borderId="28" xfId="0" applyFont="1" applyBorder="1" applyAlignment="1">
      <alignment horizontal="center" vertical="top" wrapText="1"/>
    </xf>
    <xf numFmtId="0" fontId="58" fillId="0" borderId="34" xfId="0" applyFont="1" applyBorder="1" applyAlignment="1">
      <alignment horizontal="center" vertical="top" wrapText="1"/>
    </xf>
    <xf numFmtId="0" fontId="58" fillId="0" borderId="35" xfId="0" applyFont="1" applyBorder="1" applyAlignment="1">
      <alignment horizontal="center" vertical="top" wrapText="1"/>
    </xf>
    <xf numFmtId="0" fontId="58" fillId="0" borderId="0" xfId="0" applyFont="1" applyBorder="1" applyAlignment="1">
      <alignment horizontal="center" vertical="top" wrapText="1"/>
    </xf>
    <xf numFmtId="0" fontId="58" fillId="0" borderId="36" xfId="0" applyFont="1" applyBorder="1" applyAlignment="1">
      <alignment horizontal="center" vertical="top" wrapText="1"/>
    </xf>
    <xf numFmtId="0" fontId="58" fillId="0" borderId="16" xfId="0" applyFont="1" applyBorder="1" applyAlignment="1">
      <alignment horizontal="center" vertical="top" wrapText="1"/>
    </xf>
    <xf numFmtId="0" fontId="58" fillId="0" borderId="21" xfId="0" applyFont="1" applyBorder="1" applyAlignment="1">
      <alignment horizontal="center" vertical="top" wrapText="1"/>
    </xf>
    <xf numFmtId="0" fontId="58" fillId="0" borderId="37" xfId="0" applyFont="1" applyBorder="1" applyAlignment="1">
      <alignment horizontal="center" vertical="top" wrapText="1"/>
    </xf>
  </cellXfs>
  <cellStyles count="119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11" xfId="99"/>
    <cellStyle name="Normal 4 12" xfId="100"/>
    <cellStyle name="Normal 4 13" xfId="105"/>
    <cellStyle name="Normal 4 14" xfId="106"/>
    <cellStyle name="Normal 4 15" xfId="107"/>
    <cellStyle name="Normal 4 16" xfId="108"/>
    <cellStyle name="Normal 4 17" xfId="109"/>
    <cellStyle name="Normal 4 18" xfId="110"/>
    <cellStyle name="Normal 4 19" xfId="111"/>
    <cellStyle name="Normal 4 2" xfId="47"/>
    <cellStyle name="Normal 4 20" xfId="112"/>
    <cellStyle name="Normal 4 21" xfId="113"/>
    <cellStyle name="Normal 4 22" xfId="114"/>
    <cellStyle name="Normal 4 23" xfId="115"/>
    <cellStyle name="Normal 4 24" xfId="116"/>
    <cellStyle name="Normal 4 25" xfId="117"/>
    <cellStyle name="Normal 4 26" xfId="118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rmal 6" xfId="101"/>
    <cellStyle name="Normal 7" xfId="102"/>
    <cellStyle name="Note 2" xfId="5"/>
    <cellStyle name="Note 3" xfId="89"/>
    <cellStyle name="Note 4" xfId="42"/>
    <cellStyle name="Output 2" xfId="84"/>
    <cellStyle name="Output 3" xfId="43"/>
    <cellStyle name="Percent 2" xfId="103"/>
    <cellStyle name="Percent 3" xfId="104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Tenner's%20Bids/FY18%20Solicitations/COMPLETED%2009-01-17%20THRU%2005-18-18/RFP730-18018%20UH%20Online%20Degree%20Initiative/Evaluations/Ta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Tenner's%20Bids/FY18%20Solicitations/COMPLETED%2009-01-17%20THRU%2005-18-18/RFP730-18018%20UH%20Online%20Degree%20Initiative/Evaluations/Ra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Tenner's%20Bids/FY18%20Solicitations/COMPLETED%2009-01-17%20THRU%2005-18-18/RFP730-18018%20UH%20Online%20Degree%20Initiative/Evaluations/Lozan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Tenner's%20Bids/FY18%20Solicitations/COMPLETED%2009-01-17%20THRU%2005-18-18/RFP730-18018%20UH%20Online%20Degree%20Initiative/Evaluations/Curri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Tenner's%20Bids/FY18%20Solicitations/COMPLETED%2009-01-17%20THRU%2005-18-18/RFP730-18018%20UH%20Online%20Degree%20Initiative/Evaluations/Chauvot%20Updated%203.2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Tenner's%20Bids/FY18%20Solicitations/COMPLETED%2009-01-17%20THRU%2005-18-18/RFP730-18018%20UH%20Online%20Degree%20Initiative/Evaluations/Morg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/>
      <sheetData sheetId="1">
        <row r="4">
          <cell r="A4" t="str">
            <v>Academic Parnerships</v>
          </cell>
        </row>
        <row r="5">
          <cell r="A5" t="str">
            <v>Pearson Education Inc</v>
          </cell>
        </row>
        <row r="6">
          <cell r="A6" t="str">
            <v>Wiley Education Inc</v>
          </cell>
        </row>
      </sheetData>
      <sheetData sheetId="2">
        <row r="8">
          <cell r="E8">
            <v>0</v>
          </cell>
          <cell r="H8">
            <v>20</v>
          </cell>
          <cell r="K8">
            <v>16</v>
          </cell>
          <cell r="N8">
            <v>20</v>
          </cell>
          <cell r="Q8">
            <v>8</v>
          </cell>
          <cell r="T8">
            <v>10</v>
          </cell>
        </row>
        <row r="9">
          <cell r="E9">
            <v>0</v>
          </cell>
          <cell r="H9">
            <v>8</v>
          </cell>
          <cell r="K9">
            <v>12</v>
          </cell>
          <cell r="N9">
            <v>8</v>
          </cell>
          <cell r="Q9">
            <v>6</v>
          </cell>
          <cell r="T9">
            <v>6</v>
          </cell>
        </row>
        <row r="10">
          <cell r="E10">
            <v>0</v>
          </cell>
          <cell r="H10">
            <v>8</v>
          </cell>
          <cell r="K10">
            <v>16</v>
          </cell>
          <cell r="N10">
            <v>16</v>
          </cell>
          <cell r="Q10">
            <v>6</v>
          </cell>
          <cell r="T10">
            <v>6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/>
      <sheetData sheetId="1">
        <row r="4">
          <cell r="A4" t="str">
            <v>Academic Parnerships</v>
          </cell>
        </row>
        <row r="5">
          <cell r="A5" t="str">
            <v>Pearson Education Inc</v>
          </cell>
        </row>
        <row r="6">
          <cell r="A6" t="str">
            <v>Wiley Education Inc</v>
          </cell>
        </row>
      </sheetData>
      <sheetData sheetId="2">
        <row r="8">
          <cell r="E8">
            <v>0</v>
          </cell>
          <cell r="H8">
            <v>12</v>
          </cell>
          <cell r="K8">
            <v>16</v>
          </cell>
          <cell r="N8">
            <v>20</v>
          </cell>
          <cell r="Q8">
            <v>8</v>
          </cell>
          <cell r="T8">
            <v>10</v>
          </cell>
        </row>
        <row r="9">
          <cell r="E9">
            <v>0</v>
          </cell>
          <cell r="H9">
            <v>12</v>
          </cell>
          <cell r="K9">
            <v>8</v>
          </cell>
          <cell r="N9">
            <v>8</v>
          </cell>
          <cell r="Q9">
            <v>4</v>
          </cell>
          <cell r="T9">
            <v>4</v>
          </cell>
        </row>
        <row r="10">
          <cell r="E10">
            <v>0</v>
          </cell>
          <cell r="H10">
            <v>16</v>
          </cell>
          <cell r="K10">
            <v>12</v>
          </cell>
          <cell r="N10">
            <v>12</v>
          </cell>
          <cell r="Q10">
            <v>6</v>
          </cell>
          <cell r="T10">
            <v>6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/>
      <sheetData sheetId="1">
        <row r="4">
          <cell r="A4" t="str">
            <v>Academic Parnerships</v>
          </cell>
        </row>
        <row r="5">
          <cell r="A5" t="str">
            <v>Pearson Education Inc</v>
          </cell>
        </row>
        <row r="6">
          <cell r="A6" t="str">
            <v>Wiley Education Inc</v>
          </cell>
        </row>
      </sheetData>
      <sheetData sheetId="2">
        <row r="8">
          <cell r="E8">
            <v>0</v>
          </cell>
          <cell r="H8">
            <v>18</v>
          </cell>
          <cell r="K8">
            <v>16</v>
          </cell>
          <cell r="N8">
            <v>18</v>
          </cell>
          <cell r="Q8">
            <v>8</v>
          </cell>
          <cell r="T8">
            <v>8</v>
          </cell>
        </row>
        <row r="9">
          <cell r="E9">
            <v>0</v>
          </cell>
          <cell r="H9">
            <v>14</v>
          </cell>
          <cell r="K9">
            <v>16</v>
          </cell>
          <cell r="N9">
            <v>16</v>
          </cell>
          <cell r="Q9">
            <v>8</v>
          </cell>
          <cell r="T9">
            <v>8</v>
          </cell>
        </row>
        <row r="10">
          <cell r="E10">
            <v>0</v>
          </cell>
          <cell r="H10">
            <v>16</v>
          </cell>
          <cell r="K10">
            <v>16</v>
          </cell>
          <cell r="N10">
            <v>20</v>
          </cell>
          <cell r="Q10">
            <v>9</v>
          </cell>
          <cell r="T10">
            <v>8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/>
      <sheetData sheetId="1">
        <row r="4">
          <cell r="A4" t="str">
            <v>Academic Parnerships</v>
          </cell>
        </row>
        <row r="5">
          <cell r="A5" t="str">
            <v>Pearson Education Inc</v>
          </cell>
        </row>
        <row r="6">
          <cell r="A6" t="str">
            <v>Wiley Education Inc</v>
          </cell>
        </row>
      </sheetData>
      <sheetData sheetId="2">
        <row r="8">
          <cell r="E8">
            <v>0</v>
          </cell>
          <cell r="H8">
            <v>16</v>
          </cell>
          <cell r="K8">
            <v>20</v>
          </cell>
          <cell r="N8">
            <v>20</v>
          </cell>
          <cell r="Q8">
            <v>8</v>
          </cell>
          <cell r="T8">
            <v>10</v>
          </cell>
        </row>
        <row r="9">
          <cell r="E9">
            <v>0</v>
          </cell>
          <cell r="H9">
            <v>16</v>
          </cell>
          <cell r="K9">
            <v>12</v>
          </cell>
          <cell r="N9">
            <v>16</v>
          </cell>
          <cell r="Q9">
            <v>8</v>
          </cell>
          <cell r="T9">
            <v>8</v>
          </cell>
        </row>
        <row r="10">
          <cell r="E10">
            <v>0</v>
          </cell>
          <cell r="H10">
            <v>16</v>
          </cell>
          <cell r="K10">
            <v>16</v>
          </cell>
          <cell r="N10">
            <v>16</v>
          </cell>
          <cell r="Q10">
            <v>8</v>
          </cell>
          <cell r="T10">
            <v>10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RFP730-18018 Web Design for Online Degree Programs</v>
          </cell>
        </row>
      </sheetData>
      <sheetData sheetId="1">
        <row r="4">
          <cell r="A4" t="str">
            <v>Academic Parnerships</v>
          </cell>
        </row>
        <row r="5">
          <cell r="A5" t="str">
            <v>Pearson Education Inc</v>
          </cell>
        </row>
        <row r="6">
          <cell r="A6" t="str">
            <v>Wiley Education Inc</v>
          </cell>
        </row>
      </sheetData>
      <sheetData sheetId="2">
        <row r="8">
          <cell r="E8">
            <v>0</v>
          </cell>
          <cell r="H8">
            <v>16</v>
          </cell>
          <cell r="K8">
            <v>14</v>
          </cell>
          <cell r="N8">
            <v>16</v>
          </cell>
          <cell r="Q8">
            <v>4</v>
          </cell>
          <cell r="T8">
            <v>4</v>
          </cell>
        </row>
        <row r="9">
          <cell r="E9">
            <v>0</v>
          </cell>
          <cell r="H9">
            <v>16</v>
          </cell>
          <cell r="K9">
            <v>16</v>
          </cell>
          <cell r="N9">
            <v>16</v>
          </cell>
          <cell r="Q9">
            <v>4</v>
          </cell>
          <cell r="T9">
            <v>4</v>
          </cell>
        </row>
        <row r="10">
          <cell r="E10">
            <v>0</v>
          </cell>
          <cell r="H10">
            <v>16</v>
          </cell>
          <cell r="K10">
            <v>14</v>
          </cell>
          <cell r="N10">
            <v>16</v>
          </cell>
          <cell r="Q10">
            <v>4</v>
          </cell>
          <cell r="T10">
            <v>4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/>
      <sheetData sheetId="1">
        <row r="4">
          <cell r="A4" t="str">
            <v>Academic Parnerships</v>
          </cell>
        </row>
        <row r="5">
          <cell r="A5" t="str">
            <v>Pearson Education Inc</v>
          </cell>
        </row>
        <row r="6">
          <cell r="A6" t="str">
            <v>Wiley Education Inc</v>
          </cell>
        </row>
      </sheetData>
      <sheetData sheetId="2">
        <row r="8">
          <cell r="E8">
            <v>20</v>
          </cell>
          <cell r="H8">
            <v>16</v>
          </cell>
          <cell r="K8">
            <v>16</v>
          </cell>
          <cell r="N8">
            <v>20</v>
          </cell>
          <cell r="Q8">
            <v>10</v>
          </cell>
          <cell r="T8">
            <v>8</v>
          </cell>
        </row>
        <row r="9">
          <cell r="E9">
            <v>12</v>
          </cell>
          <cell r="H9">
            <v>16</v>
          </cell>
          <cell r="K9">
            <v>12</v>
          </cell>
          <cell r="N9">
            <v>12</v>
          </cell>
          <cell r="Q9">
            <v>6</v>
          </cell>
          <cell r="T9">
            <v>8</v>
          </cell>
        </row>
        <row r="10">
          <cell r="E10">
            <v>12</v>
          </cell>
          <cell r="H10">
            <v>16</v>
          </cell>
          <cell r="K10">
            <v>16</v>
          </cell>
          <cell r="N10">
            <v>12</v>
          </cell>
          <cell r="Q10">
            <v>6</v>
          </cell>
          <cell r="T10">
            <v>8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E1" sqref="E1:K1"/>
    </sheetView>
  </sheetViews>
  <sheetFormatPr defaultRowHeight="12.75" x14ac:dyDescent="0.2"/>
  <cols>
    <col min="5" max="8" width="9" bestFit="1" customWidth="1"/>
    <col min="9" max="10" width="9" customWidth="1"/>
    <col min="11" max="11" width="6.5703125" bestFit="1" customWidth="1"/>
  </cols>
  <sheetData>
    <row r="1" spans="1:11" ht="15.75" x14ac:dyDescent="0.25">
      <c r="A1" s="17" t="s">
        <v>7</v>
      </c>
      <c r="B1" s="17"/>
      <c r="C1" s="17"/>
      <c r="D1" s="17"/>
      <c r="E1" s="49"/>
      <c r="F1" s="49"/>
      <c r="G1" s="49"/>
      <c r="H1" s="49"/>
      <c r="I1" s="49"/>
      <c r="J1" s="49"/>
      <c r="K1" s="49"/>
    </row>
    <row r="2" spans="1:11" ht="15.75" x14ac:dyDescent="0.25">
      <c r="A2" s="17"/>
      <c r="B2" s="18"/>
      <c r="H2" s="18"/>
      <c r="I2" s="18"/>
      <c r="J2" s="18"/>
    </row>
    <row r="3" spans="1:11" x14ac:dyDescent="0.2">
      <c r="A3" s="50" t="s">
        <v>8</v>
      </c>
      <c r="B3" s="50"/>
      <c r="C3" s="50"/>
      <c r="D3" s="50"/>
      <c r="E3" s="23" t="s">
        <v>9</v>
      </c>
      <c r="F3" s="23" t="s">
        <v>10</v>
      </c>
      <c r="G3" s="23" t="s">
        <v>11</v>
      </c>
      <c r="H3" s="23" t="s">
        <v>13</v>
      </c>
      <c r="I3" s="23" t="s">
        <v>14</v>
      </c>
      <c r="J3" s="23" t="s">
        <v>15</v>
      </c>
      <c r="K3" s="24" t="s">
        <v>12</v>
      </c>
    </row>
    <row r="4" spans="1:11" x14ac:dyDescent="0.2">
      <c r="A4" s="51" t="str">
        <f>'[1]RFP Submittal'!A4</f>
        <v>Academic Parnerships</v>
      </c>
      <c r="B4" s="51"/>
      <c r="C4" s="51"/>
      <c r="D4" s="51"/>
      <c r="E4" s="21">
        <f>[1]Evaluation!E8</f>
        <v>0</v>
      </c>
      <c r="F4" s="21">
        <f>[1]Evaluation!H8</f>
        <v>20</v>
      </c>
      <c r="G4" s="21">
        <f>[1]Evaluation!K8</f>
        <v>16</v>
      </c>
      <c r="H4" s="21">
        <f>[1]Evaluation!N8</f>
        <v>20</v>
      </c>
      <c r="I4" s="21">
        <f>[1]Evaluation!Q8</f>
        <v>8</v>
      </c>
      <c r="J4" s="21">
        <f>[1]Evaluation!T8</f>
        <v>10</v>
      </c>
      <c r="K4" s="22">
        <f>SUM(E4:J4)</f>
        <v>74</v>
      </c>
    </row>
    <row r="5" spans="1:11" x14ac:dyDescent="0.2">
      <c r="A5" s="51" t="str">
        <f>'[1]RFP Submittal'!A5</f>
        <v>Pearson Education Inc</v>
      </c>
      <c r="B5" s="51"/>
      <c r="C5" s="51"/>
      <c r="D5" s="51"/>
      <c r="E5" s="21">
        <f>[1]Evaluation!E9</f>
        <v>0</v>
      </c>
      <c r="F5" s="21">
        <f>[1]Evaluation!H9</f>
        <v>8</v>
      </c>
      <c r="G5" s="21">
        <f>[1]Evaluation!K9</f>
        <v>12</v>
      </c>
      <c r="H5" s="21">
        <f>[1]Evaluation!N9</f>
        <v>8</v>
      </c>
      <c r="I5" s="21">
        <f>[1]Evaluation!Q9</f>
        <v>6</v>
      </c>
      <c r="J5" s="21">
        <f>[1]Evaluation!T9</f>
        <v>6</v>
      </c>
      <c r="K5" s="22">
        <f>SUM(E5:J5)</f>
        <v>40</v>
      </c>
    </row>
    <row r="6" spans="1:11" x14ac:dyDescent="0.2">
      <c r="A6" s="51" t="str">
        <f>'[1]RFP Submittal'!A6</f>
        <v>Wiley Education Inc</v>
      </c>
      <c r="B6" s="51"/>
      <c r="C6" s="51"/>
      <c r="D6" s="51"/>
      <c r="E6" s="21">
        <f>[1]Evaluation!E10</f>
        <v>0</v>
      </c>
      <c r="F6" s="21">
        <f>[1]Evaluation!H10</f>
        <v>8</v>
      </c>
      <c r="G6" s="21">
        <f>[1]Evaluation!K10</f>
        <v>16</v>
      </c>
      <c r="H6" s="21">
        <f>[1]Evaluation!N10</f>
        <v>16</v>
      </c>
      <c r="I6" s="21">
        <f>[1]Evaluation!Q10</f>
        <v>6</v>
      </c>
      <c r="J6" s="21">
        <f>[1]Evaluation!T10</f>
        <v>6</v>
      </c>
      <c r="K6" s="22">
        <f>SUM(E6:J6)</f>
        <v>52</v>
      </c>
    </row>
  </sheetData>
  <mergeCells count="5">
    <mergeCell ref="E1:K1"/>
    <mergeCell ref="A3:D3"/>
    <mergeCell ref="A4:D4"/>
    <mergeCell ref="A5:D5"/>
    <mergeCell ref="A6:D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2"/>
  <sheetViews>
    <sheetView workbookViewId="0">
      <selection activeCell="J21" sqref="J21"/>
    </sheetView>
  </sheetViews>
  <sheetFormatPr defaultRowHeight="12.75" x14ac:dyDescent="0.2"/>
  <cols>
    <col min="1" max="1" width="2" customWidth="1"/>
    <col min="2" max="2" width="38" bestFit="1" customWidth="1"/>
    <col min="3" max="3" width="12" customWidth="1"/>
    <col min="4" max="5" width="10.7109375" customWidth="1"/>
    <col min="6" max="6" width="12.140625" customWidth="1"/>
    <col min="7" max="8" width="10.42578125" customWidth="1"/>
    <col min="9" max="9" width="11.42578125" customWidth="1"/>
    <col min="10" max="11" width="9" customWidth="1"/>
    <col min="12" max="12" width="11.42578125" customWidth="1"/>
    <col min="13" max="14" width="10" customWidth="1"/>
    <col min="15" max="15" width="11.42578125" customWidth="1"/>
    <col min="16" max="17" width="10" customWidth="1"/>
    <col min="18" max="18" width="11.42578125" customWidth="1"/>
    <col min="19" max="20" width="10" customWidth="1"/>
  </cols>
  <sheetData>
    <row r="1" spans="2:22" ht="15.75" x14ac:dyDescent="0.25">
      <c r="B1" s="55" t="s">
        <v>19</v>
      </c>
      <c r="C1" s="55"/>
      <c r="D1" s="55"/>
      <c r="E1" s="27" t="str">
        <f>[5]Cover!A6</f>
        <v>RFP730-18018 Web Design for Online Degree Programs</v>
      </c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2:22" ht="15.75" customHeight="1" x14ac:dyDescent="0.25">
      <c r="C2" s="27"/>
      <c r="D2" s="27"/>
      <c r="E2" s="27"/>
      <c r="F2" s="27"/>
      <c r="G2" s="27"/>
    </row>
    <row r="3" spans="2:22" ht="15" customHeight="1" x14ac:dyDescent="0.2">
      <c r="B3" s="28" t="s">
        <v>20</v>
      </c>
      <c r="C3" s="56"/>
      <c r="D3" s="56"/>
      <c r="E3" s="56"/>
      <c r="F3" s="56"/>
    </row>
    <row r="4" spans="2:22" ht="15" customHeight="1" x14ac:dyDescent="0.2">
      <c r="F4" s="1"/>
    </row>
    <row r="5" spans="2:22" ht="16.5" thickBot="1" x14ac:dyDescent="0.3">
      <c r="B5" s="1"/>
      <c r="C5" s="57" t="s">
        <v>21</v>
      </c>
      <c r="D5" s="57"/>
      <c r="E5" s="57"/>
      <c r="F5" s="57" t="s">
        <v>10</v>
      </c>
      <c r="G5" s="57"/>
      <c r="H5" s="57"/>
      <c r="I5" s="57" t="s">
        <v>11</v>
      </c>
      <c r="J5" s="57"/>
      <c r="K5" s="57"/>
      <c r="L5" s="57" t="s">
        <v>13</v>
      </c>
      <c r="M5" s="57"/>
      <c r="N5" s="57"/>
      <c r="O5" s="57" t="s">
        <v>14</v>
      </c>
      <c r="P5" s="57"/>
      <c r="Q5" s="57"/>
      <c r="R5" s="57" t="s">
        <v>15</v>
      </c>
      <c r="S5" s="57"/>
      <c r="T5" s="57"/>
    </row>
    <row r="6" spans="2:22" s="31" customFormat="1" ht="132" customHeight="1" x14ac:dyDescent="0.2">
      <c r="B6" s="29"/>
      <c r="C6" s="58" t="s">
        <v>40</v>
      </c>
      <c r="D6" s="59"/>
      <c r="E6" s="60"/>
      <c r="F6" s="61" t="s">
        <v>22</v>
      </c>
      <c r="G6" s="62"/>
      <c r="H6" s="63"/>
      <c r="I6" s="61" t="s">
        <v>23</v>
      </c>
      <c r="J6" s="62"/>
      <c r="K6" s="63"/>
      <c r="L6" s="61" t="s">
        <v>24</v>
      </c>
      <c r="M6" s="62"/>
      <c r="N6" s="63"/>
      <c r="O6" s="61" t="s">
        <v>25</v>
      </c>
      <c r="P6" s="62"/>
      <c r="Q6" s="63"/>
      <c r="R6" s="61" t="s">
        <v>26</v>
      </c>
      <c r="S6" s="62"/>
      <c r="T6" s="63"/>
      <c r="U6" s="30" t="s">
        <v>27</v>
      </c>
    </row>
    <row r="7" spans="2:22" x14ac:dyDescent="0.2">
      <c r="B7" s="32" t="s">
        <v>8</v>
      </c>
      <c r="C7" s="33" t="s">
        <v>28</v>
      </c>
      <c r="D7" s="34" t="s">
        <v>29</v>
      </c>
      <c r="E7" s="35" t="s">
        <v>30</v>
      </c>
      <c r="F7" s="36" t="s">
        <v>28</v>
      </c>
      <c r="G7" s="37" t="s">
        <v>29</v>
      </c>
      <c r="H7" s="38" t="s">
        <v>30</v>
      </c>
      <c r="I7" s="36" t="s">
        <v>28</v>
      </c>
      <c r="J7" s="37" t="s">
        <v>29</v>
      </c>
      <c r="K7" s="38" t="s">
        <v>30</v>
      </c>
      <c r="L7" s="33" t="s">
        <v>28</v>
      </c>
      <c r="M7" s="34" t="s">
        <v>29</v>
      </c>
      <c r="N7" s="35" t="s">
        <v>30</v>
      </c>
      <c r="O7" s="33" t="s">
        <v>28</v>
      </c>
      <c r="P7" s="34" t="s">
        <v>29</v>
      </c>
      <c r="Q7" s="35" t="s">
        <v>30</v>
      </c>
      <c r="R7" s="33" t="s">
        <v>28</v>
      </c>
      <c r="S7" s="34" t="s">
        <v>29</v>
      </c>
      <c r="T7" s="35" t="s">
        <v>30</v>
      </c>
      <c r="U7" s="39"/>
    </row>
    <row r="8" spans="2:22" x14ac:dyDescent="0.2">
      <c r="B8" s="40" t="str">
        <f>'[5]RFP Submittal'!A4</f>
        <v>Academic Parnerships</v>
      </c>
      <c r="C8" s="41"/>
      <c r="D8" s="42">
        <v>4</v>
      </c>
      <c r="E8" s="43">
        <f>C8*D8</f>
        <v>0</v>
      </c>
      <c r="F8" s="41">
        <v>4</v>
      </c>
      <c r="G8" s="44">
        <v>4</v>
      </c>
      <c r="H8" s="45">
        <f>F8*G8</f>
        <v>16</v>
      </c>
      <c r="I8" s="41">
        <v>3.5</v>
      </c>
      <c r="J8" s="44">
        <v>4</v>
      </c>
      <c r="K8" s="45">
        <f>I8*J8</f>
        <v>14</v>
      </c>
      <c r="L8" s="41">
        <v>4</v>
      </c>
      <c r="M8" s="42">
        <v>4</v>
      </c>
      <c r="N8" s="43">
        <f>L8*M8</f>
        <v>16</v>
      </c>
      <c r="O8" s="41">
        <v>2</v>
      </c>
      <c r="P8" s="42">
        <v>2</v>
      </c>
      <c r="Q8" s="46">
        <f>O8*P8</f>
        <v>4</v>
      </c>
      <c r="R8" s="41">
        <v>2</v>
      </c>
      <c r="S8" s="42">
        <v>2</v>
      </c>
      <c r="T8" s="46">
        <f>R8*S8</f>
        <v>4</v>
      </c>
      <c r="U8" s="47">
        <f>SUM(E8+H8+K8+N8+Q8+T8)</f>
        <v>54</v>
      </c>
    </row>
    <row r="9" spans="2:22" x14ac:dyDescent="0.2">
      <c r="B9" s="40" t="str">
        <f>'[5]RFP Submittal'!A5</f>
        <v>Pearson Education Inc</v>
      </c>
      <c r="C9" s="41"/>
      <c r="D9" s="42">
        <v>4</v>
      </c>
      <c r="E9" s="43">
        <f>C9*D9</f>
        <v>0</v>
      </c>
      <c r="F9" s="41">
        <v>4</v>
      </c>
      <c r="G9" s="44">
        <v>4</v>
      </c>
      <c r="H9" s="45">
        <f>F9*G9</f>
        <v>16</v>
      </c>
      <c r="I9" s="41">
        <v>4</v>
      </c>
      <c r="J9" s="44">
        <v>4</v>
      </c>
      <c r="K9" s="45">
        <f>I9*J9</f>
        <v>16</v>
      </c>
      <c r="L9" s="41">
        <v>4</v>
      </c>
      <c r="M9" s="42">
        <v>4</v>
      </c>
      <c r="N9" s="43">
        <f>L9*M9</f>
        <v>16</v>
      </c>
      <c r="O9" s="41">
        <v>2</v>
      </c>
      <c r="P9" s="42">
        <v>2</v>
      </c>
      <c r="Q9" s="46">
        <f>O9*P9</f>
        <v>4</v>
      </c>
      <c r="R9" s="41">
        <v>2</v>
      </c>
      <c r="S9" s="42">
        <v>2</v>
      </c>
      <c r="T9" s="46">
        <f>R9*S9</f>
        <v>4</v>
      </c>
      <c r="U9" s="47">
        <f>SUM(E9+H9+K9+N9+Q9+T9)</f>
        <v>56</v>
      </c>
    </row>
    <row r="10" spans="2:22" x14ac:dyDescent="0.2">
      <c r="B10" s="40" t="str">
        <f>'[5]RFP Submittal'!A6</f>
        <v>Wiley Education Inc</v>
      </c>
      <c r="C10" s="41"/>
      <c r="D10" s="42">
        <v>4</v>
      </c>
      <c r="E10" s="43">
        <f>C10*D10</f>
        <v>0</v>
      </c>
      <c r="F10" s="41">
        <v>4</v>
      </c>
      <c r="G10" s="44">
        <v>4</v>
      </c>
      <c r="H10" s="45">
        <f>F10*G10</f>
        <v>16</v>
      </c>
      <c r="I10" s="41">
        <v>3.5</v>
      </c>
      <c r="J10" s="44">
        <v>4</v>
      </c>
      <c r="K10" s="45">
        <f>I10*J10</f>
        <v>14</v>
      </c>
      <c r="L10" s="41">
        <v>4</v>
      </c>
      <c r="M10" s="42">
        <v>4</v>
      </c>
      <c r="N10" s="43">
        <f>L10*M10</f>
        <v>16</v>
      </c>
      <c r="O10" s="41">
        <v>2</v>
      </c>
      <c r="P10" s="42">
        <v>2</v>
      </c>
      <c r="Q10" s="46">
        <f>O10*P10</f>
        <v>4</v>
      </c>
      <c r="R10" s="41">
        <v>2</v>
      </c>
      <c r="S10" s="42">
        <v>2</v>
      </c>
      <c r="T10" s="46">
        <f>R10*S10</f>
        <v>4</v>
      </c>
      <c r="U10" s="47">
        <f>SUM(E10+H10+K10+N10+Q10+T10)</f>
        <v>54</v>
      </c>
    </row>
    <row r="11" spans="2:22" x14ac:dyDescent="0.2"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</row>
    <row r="12" spans="2:22" x14ac:dyDescent="0.2">
      <c r="B12" s="66" t="s">
        <v>31</v>
      </c>
      <c r="C12" s="67"/>
      <c r="D12" s="67"/>
      <c r="E12" s="68"/>
      <c r="F12" s="48"/>
      <c r="G12" s="48" t="s">
        <v>32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</row>
    <row r="13" spans="2:22" x14ac:dyDescent="0.2">
      <c r="B13" s="69"/>
      <c r="C13" s="70"/>
      <c r="D13" s="70"/>
      <c r="E13" s="71"/>
      <c r="F13" s="48"/>
      <c r="G13" s="48" t="s">
        <v>33</v>
      </c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</row>
    <row r="14" spans="2:22" x14ac:dyDescent="0.2">
      <c r="B14" s="69"/>
      <c r="C14" s="70"/>
      <c r="D14" s="70"/>
      <c r="E14" s="71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</row>
    <row r="15" spans="2:22" x14ac:dyDescent="0.2">
      <c r="B15" s="72"/>
      <c r="C15" s="73"/>
      <c r="D15" s="73"/>
      <c r="E15" s="74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</row>
    <row r="17" spans="2:5" x14ac:dyDescent="0.2">
      <c r="B17" s="64" t="s">
        <v>34</v>
      </c>
      <c r="C17" s="65"/>
      <c r="D17" s="65"/>
      <c r="E17" s="65"/>
    </row>
    <row r="18" spans="2:5" x14ac:dyDescent="0.2">
      <c r="B18" s="64" t="s">
        <v>35</v>
      </c>
      <c r="C18" s="65"/>
      <c r="D18" s="65"/>
      <c r="E18" s="65"/>
    </row>
    <row r="19" spans="2:5" x14ac:dyDescent="0.2">
      <c r="B19" s="64" t="s">
        <v>36</v>
      </c>
      <c r="C19" s="65"/>
      <c r="D19" s="65"/>
      <c r="E19" s="65"/>
    </row>
    <row r="20" spans="2:5" x14ac:dyDescent="0.2">
      <c r="B20" s="64" t="s">
        <v>37</v>
      </c>
      <c r="C20" s="65"/>
      <c r="D20" s="65"/>
      <c r="E20" s="65"/>
    </row>
    <row r="21" spans="2:5" x14ac:dyDescent="0.2">
      <c r="B21" s="64" t="s">
        <v>38</v>
      </c>
      <c r="C21" s="65"/>
      <c r="D21" s="65"/>
      <c r="E21" s="65"/>
    </row>
    <row r="22" spans="2:5" x14ac:dyDescent="0.2">
      <c r="B22" s="64" t="s">
        <v>39</v>
      </c>
      <c r="C22" s="65"/>
      <c r="D22" s="65"/>
      <c r="E22" s="65"/>
    </row>
  </sheetData>
  <mergeCells count="21">
    <mergeCell ref="B22:E22"/>
    <mergeCell ref="B12:E15"/>
    <mergeCell ref="B17:E17"/>
    <mergeCell ref="B18:E18"/>
    <mergeCell ref="B19:E19"/>
    <mergeCell ref="B20:E20"/>
    <mergeCell ref="B21:E21"/>
    <mergeCell ref="O5:Q5"/>
    <mergeCell ref="R5:T5"/>
    <mergeCell ref="C6:E6"/>
    <mergeCell ref="F6:H6"/>
    <mergeCell ref="I6:K6"/>
    <mergeCell ref="L6:N6"/>
    <mergeCell ref="O6:Q6"/>
    <mergeCell ref="R6:T6"/>
    <mergeCell ref="L5:N5"/>
    <mergeCell ref="B1:D1"/>
    <mergeCell ref="C3:F3"/>
    <mergeCell ref="C5:E5"/>
    <mergeCell ref="F5:H5"/>
    <mergeCell ref="I5:K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H24" sqref="H24"/>
    </sheetView>
  </sheetViews>
  <sheetFormatPr defaultColWidth="8.85546875" defaultRowHeight="12.75" x14ac:dyDescent="0.2"/>
  <cols>
    <col min="5" max="8" width="9" bestFit="1" customWidth="1"/>
    <col min="9" max="10" width="9" customWidth="1"/>
    <col min="11" max="11" width="6.42578125" bestFit="1" customWidth="1"/>
  </cols>
  <sheetData>
    <row r="1" spans="1:11" ht="15.75" x14ac:dyDescent="0.25">
      <c r="A1" s="17" t="s">
        <v>7</v>
      </c>
      <c r="B1" s="17"/>
      <c r="C1" s="17"/>
      <c r="D1" s="17"/>
      <c r="E1" s="49"/>
      <c r="F1" s="49"/>
      <c r="G1" s="49"/>
      <c r="H1" s="49"/>
      <c r="I1" s="49"/>
      <c r="J1" s="49"/>
      <c r="K1" s="49"/>
    </row>
    <row r="2" spans="1:11" ht="15.75" x14ac:dyDescent="0.25">
      <c r="A2" s="17"/>
      <c r="B2" s="18"/>
      <c r="H2" s="18"/>
      <c r="I2" s="18"/>
      <c r="J2" s="18"/>
    </row>
    <row r="3" spans="1:11" x14ac:dyDescent="0.2">
      <c r="A3" s="50" t="s">
        <v>8</v>
      </c>
      <c r="B3" s="50"/>
      <c r="C3" s="50"/>
      <c r="D3" s="50"/>
      <c r="E3" s="23" t="s">
        <v>9</v>
      </c>
      <c r="F3" s="23" t="s">
        <v>10</v>
      </c>
      <c r="G3" s="23" t="s">
        <v>11</v>
      </c>
      <c r="H3" s="23" t="s">
        <v>13</v>
      </c>
      <c r="I3" s="23" t="s">
        <v>14</v>
      </c>
      <c r="J3" s="23" t="s">
        <v>15</v>
      </c>
      <c r="K3" s="24" t="s">
        <v>12</v>
      </c>
    </row>
    <row r="4" spans="1:11" x14ac:dyDescent="0.2">
      <c r="A4" s="51" t="str">
        <f>'[2]RFP Submittal'!A4</f>
        <v>Academic Parnerships</v>
      </c>
      <c r="B4" s="51"/>
      <c r="C4" s="51"/>
      <c r="D4" s="51"/>
      <c r="E4" s="21">
        <f>[2]Evaluation!E8</f>
        <v>0</v>
      </c>
      <c r="F4" s="21">
        <f>[2]Evaluation!H8</f>
        <v>12</v>
      </c>
      <c r="G4" s="21">
        <f>[2]Evaluation!K8</f>
        <v>16</v>
      </c>
      <c r="H4" s="21">
        <f>[2]Evaluation!N8</f>
        <v>20</v>
      </c>
      <c r="I4" s="21">
        <f>[2]Evaluation!Q8</f>
        <v>8</v>
      </c>
      <c r="J4" s="21">
        <f>[2]Evaluation!T8</f>
        <v>10</v>
      </c>
      <c r="K4" s="22">
        <f>SUM(E4:J4)</f>
        <v>66</v>
      </c>
    </row>
    <row r="5" spans="1:11" x14ac:dyDescent="0.2">
      <c r="A5" s="51" t="str">
        <f>'[2]RFP Submittal'!A5</f>
        <v>Pearson Education Inc</v>
      </c>
      <c r="B5" s="51"/>
      <c r="C5" s="51"/>
      <c r="D5" s="51"/>
      <c r="E5" s="21">
        <f>[2]Evaluation!E9</f>
        <v>0</v>
      </c>
      <c r="F5" s="21">
        <f>[2]Evaluation!H9</f>
        <v>12</v>
      </c>
      <c r="G5" s="21">
        <f>[2]Evaluation!K9</f>
        <v>8</v>
      </c>
      <c r="H5" s="21">
        <f>[2]Evaluation!N9</f>
        <v>8</v>
      </c>
      <c r="I5" s="21">
        <f>[2]Evaluation!Q9</f>
        <v>4</v>
      </c>
      <c r="J5" s="21">
        <f>[2]Evaluation!T9</f>
        <v>4</v>
      </c>
      <c r="K5" s="22">
        <f>SUM(E5:J5)</f>
        <v>36</v>
      </c>
    </row>
    <row r="6" spans="1:11" x14ac:dyDescent="0.2">
      <c r="A6" s="51" t="str">
        <f>'[2]RFP Submittal'!A6</f>
        <v>Wiley Education Inc</v>
      </c>
      <c r="B6" s="51"/>
      <c r="C6" s="51"/>
      <c r="D6" s="51"/>
      <c r="E6" s="21">
        <f>[2]Evaluation!E10</f>
        <v>0</v>
      </c>
      <c r="F6" s="21">
        <f>[2]Evaluation!H10</f>
        <v>16</v>
      </c>
      <c r="G6" s="21">
        <f>[2]Evaluation!K10</f>
        <v>12</v>
      </c>
      <c r="H6" s="21">
        <f>[2]Evaluation!N10</f>
        <v>12</v>
      </c>
      <c r="I6" s="21">
        <f>[2]Evaluation!Q10</f>
        <v>6</v>
      </c>
      <c r="J6" s="21">
        <f>[2]Evaluation!T10</f>
        <v>6</v>
      </c>
      <c r="K6" s="22">
        <f>SUM(E6:J6)</f>
        <v>52</v>
      </c>
    </row>
  </sheetData>
  <mergeCells count="5">
    <mergeCell ref="E1:K1"/>
    <mergeCell ref="A3:D3"/>
    <mergeCell ref="A4:D4"/>
    <mergeCell ref="A5:D5"/>
    <mergeCell ref="A6:D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H26" sqref="H26"/>
    </sheetView>
  </sheetViews>
  <sheetFormatPr defaultRowHeight="12.75" x14ac:dyDescent="0.2"/>
  <cols>
    <col min="5" max="8" width="9" bestFit="1" customWidth="1"/>
    <col min="9" max="10" width="9" customWidth="1"/>
    <col min="11" max="11" width="6.5703125" bestFit="1" customWidth="1"/>
  </cols>
  <sheetData>
    <row r="1" spans="1:11" ht="15.75" x14ac:dyDescent="0.25">
      <c r="A1" s="17" t="s">
        <v>7</v>
      </c>
      <c r="B1" s="17"/>
      <c r="C1" s="17"/>
      <c r="D1" s="17"/>
      <c r="E1" s="49"/>
      <c r="F1" s="49"/>
      <c r="G1" s="49"/>
      <c r="H1" s="49"/>
      <c r="I1" s="49"/>
      <c r="J1" s="49"/>
      <c r="K1" s="49"/>
    </row>
    <row r="2" spans="1:11" ht="15.75" x14ac:dyDescent="0.25">
      <c r="A2" s="17"/>
      <c r="B2" s="18"/>
      <c r="H2" s="18"/>
      <c r="I2" s="18"/>
      <c r="J2" s="18"/>
    </row>
    <row r="3" spans="1:11" x14ac:dyDescent="0.2">
      <c r="A3" s="50" t="s">
        <v>8</v>
      </c>
      <c r="B3" s="50"/>
      <c r="C3" s="50"/>
      <c r="D3" s="50"/>
      <c r="E3" s="23" t="s">
        <v>9</v>
      </c>
      <c r="F3" s="23" t="s">
        <v>10</v>
      </c>
      <c r="G3" s="23" t="s">
        <v>11</v>
      </c>
      <c r="H3" s="23" t="s">
        <v>13</v>
      </c>
      <c r="I3" s="23" t="s">
        <v>14</v>
      </c>
      <c r="J3" s="23" t="s">
        <v>15</v>
      </c>
      <c r="K3" s="24" t="s">
        <v>12</v>
      </c>
    </row>
    <row r="4" spans="1:11" x14ac:dyDescent="0.2">
      <c r="A4" s="51" t="str">
        <f>'[3]RFP Submittal'!A4</f>
        <v>Academic Parnerships</v>
      </c>
      <c r="B4" s="51"/>
      <c r="C4" s="51"/>
      <c r="D4" s="51"/>
      <c r="E4" s="21">
        <f>[3]Evaluation!E8</f>
        <v>0</v>
      </c>
      <c r="F4" s="21">
        <f>[3]Evaluation!H8</f>
        <v>18</v>
      </c>
      <c r="G4" s="21">
        <f>[3]Evaluation!K8</f>
        <v>16</v>
      </c>
      <c r="H4" s="21">
        <f>[3]Evaluation!N8</f>
        <v>18</v>
      </c>
      <c r="I4" s="21">
        <f>[3]Evaluation!Q8</f>
        <v>8</v>
      </c>
      <c r="J4" s="21">
        <f>[3]Evaluation!T8</f>
        <v>8</v>
      </c>
      <c r="K4" s="22">
        <f>SUM(E4:J4)</f>
        <v>68</v>
      </c>
    </row>
    <row r="5" spans="1:11" x14ac:dyDescent="0.2">
      <c r="A5" s="51" t="str">
        <f>'[3]RFP Submittal'!A5</f>
        <v>Pearson Education Inc</v>
      </c>
      <c r="B5" s="51"/>
      <c r="C5" s="51"/>
      <c r="D5" s="51"/>
      <c r="E5" s="21">
        <f>[3]Evaluation!E9</f>
        <v>0</v>
      </c>
      <c r="F5" s="21">
        <f>[3]Evaluation!H9</f>
        <v>14</v>
      </c>
      <c r="G5" s="21">
        <f>[3]Evaluation!K9</f>
        <v>16</v>
      </c>
      <c r="H5" s="21">
        <f>[3]Evaluation!N9</f>
        <v>16</v>
      </c>
      <c r="I5" s="21">
        <f>[3]Evaluation!Q9</f>
        <v>8</v>
      </c>
      <c r="J5" s="21">
        <f>[3]Evaluation!T9</f>
        <v>8</v>
      </c>
      <c r="K5" s="22">
        <f>SUM(E5:J5)</f>
        <v>62</v>
      </c>
    </row>
    <row r="6" spans="1:11" x14ac:dyDescent="0.2">
      <c r="A6" s="51" t="str">
        <f>'[3]RFP Submittal'!A6</f>
        <v>Wiley Education Inc</v>
      </c>
      <c r="B6" s="51"/>
      <c r="C6" s="51"/>
      <c r="D6" s="51"/>
      <c r="E6" s="21">
        <f>[3]Evaluation!E10</f>
        <v>0</v>
      </c>
      <c r="F6" s="21">
        <f>[3]Evaluation!H10</f>
        <v>16</v>
      </c>
      <c r="G6" s="21">
        <f>[3]Evaluation!K10</f>
        <v>16</v>
      </c>
      <c r="H6" s="21">
        <f>[3]Evaluation!N10</f>
        <v>20</v>
      </c>
      <c r="I6" s="21">
        <f>[3]Evaluation!Q10</f>
        <v>9</v>
      </c>
      <c r="J6" s="21">
        <f>[3]Evaluation!T10</f>
        <v>8</v>
      </c>
      <c r="K6" s="22">
        <f>SUM(E6:J6)</f>
        <v>69</v>
      </c>
    </row>
  </sheetData>
  <mergeCells count="5">
    <mergeCell ref="E1:K1"/>
    <mergeCell ref="A3:D3"/>
    <mergeCell ref="A4:D4"/>
    <mergeCell ref="A5:D5"/>
    <mergeCell ref="A6:D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G30" sqref="G30"/>
    </sheetView>
  </sheetViews>
  <sheetFormatPr defaultColWidth="8.85546875" defaultRowHeight="12.75" x14ac:dyDescent="0.2"/>
  <cols>
    <col min="5" max="8" width="9" bestFit="1" customWidth="1"/>
    <col min="9" max="10" width="9" customWidth="1"/>
    <col min="11" max="11" width="6.42578125" bestFit="1" customWidth="1"/>
  </cols>
  <sheetData>
    <row r="1" spans="1:11" ht="15.75" x14ac:dyDescent="0.25">
      <c r="A1" s="17" t="s">
        <v>7</v>
      </c>
      <c r="B1" s="17"/>
      <c r="C1" s="17"/>
      <c r="D1" s="17"/>
      <c r="E1" s="49"/>
      <c r="F1" s="49"/>
      <c r="G1" s="49"/>
      <c r="H1" s="49"/>
      <c r="I1" s="49"/>
      <c r="J1" s="49"/>
      <c r="K1" s="49"/>
    </row>
    <row r="2" spans="1:11" ht="15.75" x14ac:dyDescent="0.25">
      <c r="A2" s="17"/>
      <c r="B2" s="18"/>
      <c r="H2" s="18"/>
      <c r="I2" s="18"/>
      <c r="J2" s="18"/>
    </row>
    <row r="3" spans="1:11" x14ac:dyDescent="0.2">
      <c r="A3" s="50" t="s">
        <v>8</v>
      </c>
      <c r="B3" s="50"/>
      <c r="C3" s="50"/>
      <c r="D3" s="50"/>
      <c r="E3" s="23" t="s">
        <v>9</v>
      </c>
      <c r="F3" s="23" t="s">
        <v>10</v>
      </c>
      <c r="G3" s="23" t="s">
        <v>11</v>
      </c>
      <c r="H3" s="23" t="s">
        <v>13</v>
      </c>
      <c r="I3" s="23" t="s">
        <v>14</v>
      </c>
      <c r="J3" s="23" t="s">
        <v>15</v>
      </c>
      <c r="K3" s="24" t="s">
        <v>12</v>
      </c>
    </row>
    <row r="4" spans="1:11" x14ac:dyDescent="0.2">
      <c r="A4" s="51" t="str">
        <f>'[4]RFP Submittal'!A4</f>
        <v>Academic Parnerships</v>
      </c>
      <c r="B4" s="51"/>
      <c r="C4" s="51"/>
      <c r="D4" s="51"/>
      <c r="E4" s="21">
        <f>[4]Evaluation!E8</f>
        <v>0</v>
      </c>
      <c r="F4" s="21">
        <f>[4]Evaluation!H8</f>
        <v>16</v>
      </c>
      <c r="G4" s="21">
        <f>[4]Evaluation!K8</f>
        <v>20</v>
      </c>
      <c r="H4" s="21">
        <f>[4]Evaluation!N8</f>
        <v>20</v>
      </c>
      <c r="I4" s="21">
        <f>[4]Evaluation!Q8</f>
        <v>8</v>
      </c>
      <c r="J4" s="21">
        <f>[4]Evaluation!T8</f>
        <v>10</v>
      </c>
      <c r="K4" s="22">
        <f>SUM(E4:J4)</f>
        <v>74</v>
      </c>
    </row>
    <row r="5" spans="1:11" x14ac:dyDescent="0.2">
      <c r="A5" s="51" t="str">
        <f>'[4]RFP Submittal'!A5</f>
        <v>Pearson Education Inc</v>
      </c>
      <c r="B5" s="51"/>
      <c r="C5" s="51"/>
      <c r="D5" s="51"/>
      <c r="E5" s="21">
        <f>[4]Evaluation!E9</f>
        <v>0</v>
      </c>
      <c r="F5" s="21">
        <f>[4]Evaluation!H9</f>
        <v>16</v>
      </c>
      <c r="G5" s="21">
        <f>[4]Evaluation!K9</f>
        <v>12</v>
      </c>
      <c r="H5" s="21">
        <f>[4]Evaluation!N9</f>
        <v>16</v>
      </c>
      <c r="I5" s="21">
        <f>[4]Evaluation!Q9</f>
        <v>8</v>
      </c>
      <c r="J5" s="21">
        <f>[4]Evaluation!T9</f>
        <v>8</v>
      </c>
      <c r="K5" s="22">
        <f>SUM(E5:J5)</f>
        <v>60</v>
      </c>
    </row>
    <row r="6" spans="1:11" x14ac:dyDescent="0.2">
      <c r="A6" s="51" t="str">
        <f>'[4]RFP Submittal'!A6</f>
        <v>Wiley Education Inc</v>
      </c>
      <c r="B6" s="51"/>
      <c r="C6" s="51"/>
      <c r="D6" s="51"/>
      <c r="E6" s="21">
        <f>[4]Evaluation!E10</f>
        <v>0</v>
      </c>
      <c r="F6" s="21">
        <f>[4]Evaluation!H10</f>
        <v>16</v>
      </c>
      <c r="G6" s="21">
        <f>[4]Evaluation!K10</f>
        <v>16</v>
      </c>
      <c r="H6" s="21">
        <f>[4]Evaluation!N10</f>
        <v>16</v>
      </c>
      <c r="I6" s="21">
        <f>[4]Evaluation!Q10</f>
        <v>8</v>
      </c>
      <c r="J6" s="21">
        <f>[4]Evaluation!T10</f>
        <v>10</v>
      </c>
      <c r="K6" s="22">
        <f>SUM(E6:J6)</f>
        <v>66</v>
      </c>
    </row>
  </sheetData>
  <mergeCells count="5">
    <mergeCell ref="E1:K1"/>
    <mergeCell ref="A3:D3"/>
    <mergeCell ref="A4:D4"/>
    <mergeCell ref="A5:D5"/>
    <mergeCell ref="A6:D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L32" sqref="L32"/>
    </sheetView>
  </sheetViews>
  <sheetFormatPr defaultRowHeight="12.75" x14ac:dyDescent="0.2"/>
  <cols>
    <col min="5" max="8" width="9" bestFit="1" customWidth="1"/>
    <col min="9" max="10" width="9" customWidth="1"/>
    <col min="11" max="11" width="6.5703125" bestFit="1" customWidth="1"/>
  </cols>
  <sheetData>
    <row r="1" spans="1:11" ht="15.75" x14ac:dyDescent="0.25">
      <c r="A1" s="17" t="s">
        <v>7</v>
      </c>
      <c r="B1" s="17"/>
      <c r="C1" s="17"/>
      <c r="D1" s="17"/>
      <c r="E1" s="49"/>
      <c r="F1" s="49"/>
      <c r="G1" s="49"/>
      <c r="H1" s="49"/>
      <c r="I1" s="49"/>
      <c r="J1" s="49"/>
      <c r="K1" s="49"/>
    </row>
    <row r="2" spans="1:11" ht="15.75" x14ac:dyDescent="0.25">
      <c r="A2" s="17"/>
      <c r="B2" s="18"/>
      <c r="H2" s="18"/>
      <c r="I2" s="18"/>
      <c r="J2" s="18"/>
    </row>
    <row r="3" spans="1:11" x14ac:dyDescent="0.2">
      <c r="A3" s="52" t="s">
        <v>8</v>
      </c>
      <c r="B3" s="52"/>
      <c r="C3" s="52"/>
      <c r="D3" s="52"/>
      <c r="E3" s="25" t="s">
        <v>9</v>
      </c>
      <c r="F3" s="25" t="s">
        <v>10</v>
      </c>
      <c r="G3" s="25" t="s">
        <v>11</v>
      </c>
      <c r="H3" s="25" t="s">
        <v>13</v>
      </c>
      <c r="I3" s="25" t="s">
        <v>14</v>
      </c>
      <c r="J3" s="25" t="s">
        <v>15</v>
      </c>
      <c r="K3" s="26" t="s">
        <v>12</v>
      </c>
    </row>
    <row r="4" spans="1:11" x14ac:dyDescent="0.2">
      <c r="A4" s="51" t="str">
        <f>'[5]RFP Submittal'!A4</f>
        <v>Academic Parnerships</v>
      </c>
      <c r="B4" s="51"/>
      <c r="C4" s="51"/>
      <c r="D4" s="51"/>
      <c r="E4" s="21">
        <f>[5]Evaluation!E8</f>
        <v>0</v>
      </c>
      <c r="F4" s="21">
        <f>[5]Evaluation!H8</f>
        <v>16</v>
      </c>
      <c r="G4" s="21">
        <f>[5]Evaluation!K8</f>
        <v>14</v>
      </c>
      <c r="H4" s="21">
        <f>[5]Evaluation!N8</f>
        <v>16</v>
      </c>
      <c r="I4" s="21">
        <f>[5]Evaluation!Q8</f>
        <v>4</v>
      </c>
      <c r="J4" s="21">
        <f>[5]Evaluation!T8</f>
        <v>4</v>
      </c>
      <c r="K4" s="22">
        <f>SUM(E4:J4)</f>
        <v>54</v>
      </c>
    </row>
    <row r="5" spans="1:11" x14ac:dyDescent="0.2">
      <c r="A5" s="51" t="str">
        <f>'[5]RFP Submittal'!A5</f>
        <v>Pearson Education Inc</v>
      </c>
      <c r="B5" s="51"/>
      <c r="C5" s="51"/>
      <c r="D5" s="51"/>
      <c r="E5" s="21">
        <f>[5]Evaluation!E9</f>
        <v>0</v>
      </c>
      <c r="F5" s="21">
        <f>[5]Evaluation!H9</f>
        <v>16</v>
      </c>
      <c r="G5" s="21">
        <f>[5]Evaluation!K9</f>
        <v>16</v>
      </c>
      <c r="H5" s="21">
        <f>[5]Evaluation!N9</f>
        <v>16</v>
      </c>
      <c r="I5" s="21">
        <f>[5]Evaluation!Q9</f>
        <v>4</v>
      </c>
      <c r="J5" s="21">
        <f>[5]Evaluation!T9</f>
        <v>4</v>
      </c>
      <c r="K5" s="22">
        <f>SUM(E5:J5)</f>
        <v>56</v>
      </c>
    </row>
    <row r="6" spans="1:11" x14ac:dyDescent="0.2">
      <c r="A6" s="51" t="str">
        <f>'[5]RFP Submittal'!A6</f>
        <v>Wiley Education Inc</v>
      </c>
      <c r="B6" s="51"/>
      <c r="C6" s="51"/>
      <c r="D6" s="51"/>
      <c r="E6" s="21">
        <f>[5]Evaluation!E10</f>
        <v>0</v>
      </c>
      <c r="F6" s="21">
        <f>[5]Evaluation!H10</f>
        <v>16</v>
      </c>
      <c r="G6" s="21">
        <f>[5]Evaluation!K10</f>
        <v>14</v>
      </c>
      <c r="H6" s="21">
        <f>[5]Evaluation!N10</f>
        <v>16</v>
      </c>
      <c r="I6" s="21">
        <f>[5]Evaluation!Q10</f>
        <v>4</v>
      </c>
      <c r="J6" s="21">
        <f>[5]Evaluation!T10</f>
        <v>4</v>
      </c>
      <c r="K6" s="22">
        <f>SUM(E6:J6)</f>
        <v>54</v>
      </c>
    </row>
  </sheetData>
  <mergeCells count="5">
    <mergeCell ref="E1:K1"/>
    <mergeCell ref="A3:D3"/>
    <mergeCell ref="A4:D4"/>
    <mergeCell ref="A5:D5"/>
    <mergeCell ref="A6:D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6"/>
  <sheetViews>
    <sheetView workbookViewId="0">
      <selection activeCell="E48" sqref="E48:E50"/>
    </sheetView>
  </sheetViews>
  <sheetFormatPr defaultRowHeight="12.75" x14ac:dyDescent="0.2"/>
  <cols>
    <col min="5" max="8" width="9" bestFit="1" customWidth="1"/>
    <col min="9" max="10" width="9" customWidth="1"/>
    <col min="11" max="11" width="6.5703125" bestFit="1" customWidth="1"/>
  </cols>
  <sheetData>
    <row r="1" spans="1:11" ht="15.75" x14ac:dyDescent="0.25">
      <c r="A1" s="17" t="s">
        <v>7</v>
      </c>
      <c r="B1" s="17"/>
      <c r="C1" s="17"/>
      <c r="D1" s="17"/>
      <c r="E1" s="49"/>
      <c r="F1" s="49"/>
      <c r="G1" s="49"/>
      <c r="H1" s="49"/>
      <c r="I1" s="49"/>
      <c r="J1" s="49"/>
      <c r="K1" s="49"/>
    </row>
    <row r="2" spans="1:11" ht="15.75" x14ac:dyDescent="0.25">
      <c r="A2" s="17"/>
      <c r="B2" s="18"/>
      <c r="H2" s="18"/>
      <c r="I2" s="18"/>
      <c r="J2" s="18"/>
    </row>
    <row r="3" spans="1:11" x14ac:dyDescent="0.2">
      <c r="A3" s="50" t="s">
        <v>8</v>
      </c>
      <c r="B3" s="50"/>
      <c r="C3" s="50"/>
      <c r="D3" s="50"/>
      <c r="E3" s="23" t="s">
        <v>9</v>
      </c>
      <c r="F3" s="23" t="s">
        <v>10</v>
      </c>
      <c r="G3" s="23" t="s">
        <v>11</v>
      </c>
      <c r="H3" s="23" t="s">
        <v>13</v>
      </c>
      <c r="I3" s="23" t="s">
        <v>14</v>
      </c>
      <c r="J3" s="23" t="s">
        <v>15</v>
      </c>
      <c r="K3" s="24" t="s">
        <v>12</v>
      </c>
    </row>
    <row r="4" spans="1:11" x14ac:dyDescent="0.2">
      <c r="A4" s="51" t="str">
        <f>'[6]RFP Submittal'!A4</f>
        <v>Academic Parnerships</v>
      </c>
      <c r="B4" s="51"/>
      <c r="C4" s="51"/>
      <c r="D4" s="51"/>
      <c r="E4" s="21">
        <f>[6]Evaluation!E8</f>
        <v>20</v>
      </c>
      <c r="F4" s="21">
        <f>[6]Evaluation!H8</f>
        <v>16</v>
      </c>
      <c r="G4" s="21">
        <f>[6]Evaluation!K8</f>
        <v>16</v>
      </c>
      <c r="H4" s="21">
        <f>[6]Evaluation!N8</f>
        <v>20</v>
      </c>
      <c r="I4" s="21">
        <f>[6]Evaluation!Q8</f>
        <v>10</v>
      </c>
      <c r="J4" s="21">
        <f>[6]Evaluation!T8</f>
        <v>8</v>
      </c>
      <c r="K4" s="22">
        <f>SUM(E4:J4)</f>
        <v>90</v>
      </c>
    </row>
    <row r="5" spans="1:11" x14ac:dyDescent="0.2">
      <c r="A5" s="51" t="str">
        <f>'[6]RFP Submittal'!A5</f>
        <v>Pearson Education Inc</v>
      </c>
      <c r="B5" s="51"/>
      <c r="C5" s="51"/>
      <c r="D5" s="51"/>
      <c r="E5" s="21">
        <f>[6]Evaluation!E9</f>
        <v>12</v>
      </c>
      <c r="F5" s="21">
        <f>[6]Evaluation!H9</f>
        <v>16</v>
      </c>
      <c r="G5" s="21">
        <f>[6]Evaluation!K9</f>
        <v>12</v>
      </c>
      <c r="H5" s="21">
        <f>[6]Evaluation!N9</f>
        <v>12</v>
      </c>
      <c r="I5" s="21">
        <f>[6]Evaluation!Q9</f>
        <v>6</v>
      </c>
      <c r="J5" s="21">
        <f>[6]Evaluation!T9</f>
        <v>8</v>
      </c>
      <c r="K5" s="22">
        <f>SUM(E5:J5)</f>
        <v>66</v>
      </c>
    </row>
    <row r="6" spans="1:11" x14ac:dyDescent="0.2">
      <c r="A6" s="51" t="str">
        <f>'[6]RFP Submittal'!A6</f>
        <v>Wiley Education Inc</v>
      </c>
      <c r="B6" s="51"/>
      <c r="C6" s="51"/>
      <c r="D6" s="51"/>
      <c r="E6" s="21">
        <f>[6]Evaluation!E10</f>
        <v>12</v>
      </c>
      <c r="F6" s="21">
        <f>[6]Evaluation!H10</f>
        <v>16</v>
      </c>
      <c r="G6" s="21">
        <f>[6]Evaluation!K10</f>
        <v>16</v>
      </c>
      <c r="H6" s="21">
        <f>[6]Evaluation!N10</f>
        <v>12</v>
      </c>
      <c r="I6" s="21">
        <f>[6]Evaluation!Q10</f>
        <v>6</v>
      </c>
      <c r="J6" s="21">
        <f>[6]Evaluation!T10</f>
        <v>8</v>
      </c>
      <c r="K6" s="22">
        <f>SUM(E6:J6)</f>
        <v>70</v>
      </c>
    </row>
  </sheetData>
  <mergeCells count="5">
    <mergeCell ref="E1:K1"/>
    <mergeCell ref="A3:D3"/>
    <mergeCell ref="A4:D4"/>
    <mergeCell ref="A5:D5"/>
    <mergeCell ref="A6:D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I21" sqref="I20:I21"/>
    </sheetView>
  </sheetViews>
  <sheetFormatPr defaultRowHeight="15" x14ac:dyDescent="0.2"/>
  <cols>
    <col min="1" max="1" width="42.5703125" style="1" customWidth="1"/>
    <col min="2" max="2" width="9.28515625" style="1" customWidth="1"/>
    <col min="3" max="3" width="7.5703125" style="16" customWidth="1"/>
    <col min="4" max="7" width="7.5703125" style="1" customWidth="1"/>
    <col min="8" max="8" width="14" style="1" customWidth="1"/>
    <col min="9" max="9" width="10.42578125" style="1" bestFit="1" customWidth="1"/>
    <col min="10" max="10" width="7.5703125" style="1" customWidth="1"/>
    <col min="11" max="11" width="10.42578125" style="1" bestFit="1" customWidth="1"/>
    <col min="12" max="13" width="14.85546875" style="1" customWidth="1"/>
    <col min="14" max="16384" width="9.140625" style="1"/>
  </cols>
  <sheetData>
    <row r="1" spans="1:11" ht="15.75" x14ac:dyDescent="0.25">
      <c r="A1" s="53" t="s">
        <v>2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26.25" customHeight="1" x14ac:dyDescent="0.2">
      <c r="A2" s="54" t="s">
        <v>16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ht="15.75" thickBot="1" x14ac:dyDescent="0.25">
      <c r="H3" s="2"/>
      <c r="I3" s="2"/>
      <c r="J3" s="2"/>
      <c r="K3" s="2"/>
    </row>
    <row r="4" spans="1:11" s="7" customFormat="1" ht="124.5" customHeight="1" thickBot="1" x14ac:dyDescent="0.25">
      <c r="A4" s="3" t="s">
        <v>0</v>
      </c>
      <c r="B4" s="4" t="s">
        <v>41</v>
      </c>
      <c r="C4" s="4" t="s">
        <v>42</v>
      </c>
      <c r="D4" s="4" t="s">
        <v>43</v>
      </c>
      <c r="E4" s="4" t="s">
        <v>44</v>
      </c>
      <c r="F4" s="4" t="s">
        <v>45</v>
      </c>
      <c r="G4" s="19" t="s">
        <v>46</v>
      </c>
      <c r="H4" s="5" t="s">
        <v>3</v>
      </c>
      <c r="I4" s="6" t="s">
        <v>1</v>
      </c>
    </row>
    <row r="5" spans="1:11" ht="16.5" customHeight="1" x14ac:dyDescent="0.2">
      <c r="A5" s="8" t="str">
        <f>'1'!A4</f>
        <v>Academic Parnerships</v>
      </c>
      <c r="B5" s="9">
        <f>'1'!K4</f>
        <v>74</v>
      </c>
      <c r="C5" s="9">
        <f>'2'!K4</f>
        <v>66</v>
      </c>
      <c r="D5" s="9">
        <f>'3'!K4</f>
        <v>68</v>
      </c>
      <c r="E5" s="9">
        <f>'4'!K4</f>
        <v>74</v>
      </c>
      <c r="F5" s="9">
        <f>'5'!K4</f>
        <v>54</v>
      </c>
      <c r="G5" s="9">
        <f>SUM('6'!F4:J4)</f>
        <v>70</v>
      </c>
      <c r="H5" s="9">
        <f>AVERAGE(B5:G5)</f>
        <v>67.666666666666671</v>
      </c>
      <c r="I5" s="10">
        <f>RANK(H5,$H$5:$H$7,0)</f>
        <v>1</v>
      </c>
    </row>
    <row r="6" spans="1:11" ht="16.5" customHeight="1" x14ac:dyDescent="0.2">
      <c r="A6" s="8" t="str">
        <f>'1'!A5</f>
        <v>Pearson Education Inc</v>
      </c>
      <c r="B6" s="9">
        <f>'1'!K5</f>
        <v>40</v>
      </c>
      <c r="C6" s="9">
        <f>'2'!K5</f>
        <v>36</v>
      </c>
      <c r="D6" s="9">
        <f>'3'!K5</f>
        <v>62</v>
      </c>
      <c r="E6" s="9">
        <f>'4'!K5</f>
        <v>60</v>
      </c>
      <c r="F6" s="9">
        <f>'5'!K5</f>
        <v>56</v>
      </c>
      <c r="G6" s="9">
        <f>SUM('6'!F5:J5)</f>
        <v>54</v>
      </c>
      <c r="H6" s="9">
        <f t="shared" ref="H6:H7" si="0">AVERAGE(B6:G6)</f>
        <v>51.333333333333336</v>
      </c>
      <c r="I6" s="10">
        <f>RANK(H6,$H$5:$H$7,0)</f>
        <v>3</v>
      </c>
    </row>
    <row r="7" spans="1:11" x14ac:dyDescent="0.2">
      <c r="A7" s="8" t="str">
        <f>'1'!A6</f>
        <v>Wiley Education Inc</v>
      </c>
      <c r="B7" s="9">
        <f>'1'!K6</f>
        <v>52</v>
      </c>
      <c r="C7" s="9">
        <f>'2'!K6</f>
        <v>52</v>
      </c>
      <c r="D7" s="9">
        <f>'3'!K6</f>
        <v>69</v>
      </c>
      <c r="E7" s="9">
        <f>'4'!K6</f>
        <v>66</v>
      </c>
      <c r="F7" s="9">
        <f>'5'!K6</f>
        <v>54</v>
      </c>
      <c r="G7" s="9">
        <f>SUM('6'!F6:J6)</f>
        <v>58</v>
      </c>
      <c r="H7" s="9">
        <f t="shared" si="0"/>
        <v>58.5</v>
      </c>
      <c r="I7" s="10">
        <f>RANK(H7,$H$5:$H$7,0)</f>
        <v>2</v>
      </c>
    </row>
  </sheetData>
  <mergeCells count="2">
    <mergeCell ref="A1:K1"/>
    <mergeCell ref="A2:K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F20" sqref="F20"/>
    </sheetView>
  </sheetViews>
  <sheetFormatPr defaultRowHeight="15" x14ac:dyDescent="0.2"/>
  <cols>
    <col min="1" max="1" width="42.5703125" style="1" customWidth="1"/>
    <col min="2" max="2" width="19.42578125" style="1" customWidth="1"/>
    <col min="3" max="3" width="14" style="1" customWidth="1"/>
    <col min="4" max="4" width="10.42578125" style="1" bestFit="1" customWidth="1"/>
    <col min="5" max="5" width="7.5703125" style="1" customWidth="1"/>
    <col min="6" max="6" width="10.42578125" style="1" bestFit="1" customWidth="1"/>
    <col min="7" max="8" width="14.85546875" style="1" customWidth="1"/>
    <col min="9" max="16384" width="9.140625" style="1"/>
  </cols>
  <sheetData>
    <row r="1" spans="1:6" ht="15.75" x14ac:dyDescent="0.25">
      <c r="A1" s="53" t="s">
        <v>2</v>
      </c>
      <c r="B1" s="53"/>
      <c r="C1" s="53"/>
      <c r="D1" s="53"/>
      <c r="E1" s="53"/>
      <c r="F1" s="53"/>
    </row>
    <row r="2" spans="1:6" ht="26.25" customHeight="1" x14ac:dyDescent="0.2">
      <c r="A2" s="54" t="s">
        <v>16</v>
      </c>
      <c r="B2" s="54"/>
      <c r="C2" s="54"/>
      <c r="D2" s="54"/>
      <c r="E2" s="54"/>
      <c r="F2" s="54"/>
    </row>
    <row r="3" spans="1:6" ht="15.75" thickBot="1" x14ac:dyDescent="0.25">
      <c r="C3" s="2"/>
      <c r="D3" s="2"/>
      <c r="E3" s="2"/>
      <c r="F3" s="2"/>
    </row>
    <row r="4" spans="1:6" s="7" customFormat="1" ht="124.5" customHeight="1" thickBot="1" x14ac:dyDescent="0.25">
      <c r="A4" s="3" t="s">
        <v>0</v>
      </c>
      <c r="B4" s="19" t="s">
        <v>46</v>
      </c>
      <c r="C4" s="5" t="s">
        <v>4</v>
      </c>
      <c r="D4" s="6" t="s">
        <v>1</v>
      </c>
    </row>
    <row r="5" spans="1:6" x14ac:dyDescent="0.2">
      <c r="A5" s="8" t="str">
        <f>Technical!A5</f>
        <v>Academic Parnerships</v>
      </c>
      <c r="B5" s="9">
        <f>'6'!E4</f>
        <v>20</v>
      </c>
      <c r="C5" s="9">
        <f>AVERAGE(B5:B5)</f>
        <v>20</v>
      </c>
      <c r="D5" s="10">
        <f>RANK(C5,$C$5:$C$7,0)</f>
        <v>1</v>
      </c>
    </row>
    <row r="6" spans="1:6" x14ac:dyDescent="0.2">
      <c r="A6" s="8" t="str">
        <f>Technical!A6</f>
        <v>Pearson Education Inc</v>
      </c>
      <c r="B6" s="9">
        <f>'6'!E5</f>
        <v>12</v>
      </c>
      <c r="C6" s="9">
        <f t="shared" ref="C6:C7" si="0">AVERAGE(B6:B6)</f>
        <v>12</v>
      </c>
      <c r="D6" s="10">
        <f>RANK(C6,$C$5:$C$7,0)</f>
        <v>2</v>
      </c>
    </row>
    <row r="7" spans="1:6" x14ac:dyDescent="0.2">
      <c r="A7" s="8" t="str">
        <f>Technical!A7</f>
        <v>Wiley Education Inc</v>
      </c>
      <c r="B7" s="9">
        <f>'6'!E6</f>
        <v>12</v>
      </c>
      <c r="C7" s="9">
        <f t="shared" si="0"/>
        <v>12</v>
      </c>
      <c r="D7" s="10">
        <f>RANK(C7,$C$5:$C$7,0)</f>
        <v>2</v>
      </c>
    </row>
  </sheetData>
  <mergeCells count="2">
    <mergeCell ref="A1:F1"/>
    <mergeCell ref="A2:F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6"/>
  <sheetViews>
    <sheetView tabSelected="1" workbookViewId="0">
      <selection activeCell="L25" sqref="L25"/>
    </sheetView>
  </sheetViews>
  <sheetFormatPr defaultRowHeight="15" x14ac:dyDescent="0.2"/>
  <cols>
    <col min="1" max="1" width="42.5703125" style="1" customWidth="1"/>
    <col min="2" max="2" width="9.28515625" style="1" customWidth="1"/>
    <col min="3" max="7" width="7.5703125" style="1" customWidth="1"/>
    <col min="8" max="10" width="14" style="1" customWidth="1"/>
    <col min="11" max="11" width="10.42578125" style="1" bestFit="1" customWidth="1"/>
    <col min="12" max="12" width="7.5703125" style="1" customWidth="1"/>
    <col min="13" max="13" width="10.42578125" style="1" bestFit="1" customWidth="1"/>
    <col min="14" max="15" width="14.85546875" style="1" customWidth="1"/>
    <col min="16" max="16384" width="9.140625" style="1"/>
  </cols>
  <sheetData>
    <row r="1" spans="1:13" ht="15.75" x14ac:dyDescent="0.25">
      <c r="A1" s="53" t="s">
        <v>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ht="26.25" customHeight="1" x14ac:dyDescent="0.2">
      <c r="A2" s="54" t="s">
        <v>16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ht="15.75" thickBot="1" x14ac:dyDescent="0.25">
      <c r="H3" s="2"/>
      <c r="I3" s="2"/>
      <c r="J3" s="2"/>
      <c r="K3" s="2"/>
      <c r="L3" s="2"/>
      <c r="M3" s="2"/>
    </row>
    <row r="4" spans="1:13" s="7" customFormat="1" ht="124.5" customHeight="1" thickBot="1" x14ac:dyDescent="0.25">
      <c r="A4" s="3" t="s">
        <v>0</v>
      </c>
      <c r="B4" s="4" t="s">
        <v>41</v>
      </c>
      <c r="C4" s="4" t="s">
        <v>42</v>
      </c>
      <c r="D4" s="4" t="s">
        <v>43</v>
      </c>
      <c r="E4" s="4" t="s">
        <v>44</v>
      </c>
      <c r="F4" s="4" t="s">
        <v>45</v>
      </c>
      <c r="G4" s="19" t="s">
        <v>46</v>
      </c>
      <c r="H4" s="13" t="s">
        <v>5</v>
      </c>
      <c r="I4" s="14" t="s">
        <v>4</v>
      </c>
      <c r="J4" s="15" t="s">
        <v>6</v>
      </c>
      <c r="K4" s="12" t="s">
        <v>1</v>
      </c>
    </row>
    <row r="5" spans="1:13" ht="16.5" customHeight="1" x14ac:dyDescent="0.2">
      <c r="A5" s="8" t="str">
        <f>'Non-Technical'!A5</f>
        <v>Academic Parnerships</v>
      </c>
      <c r="B5" s="9">
        <f>Technical!B5</f>
        <v>74</v>
      </c>
      <c r="C5" s="9">
        <f>Technical!C5</f>
        <v>66</v>
      </c>
      <c r="D5" s="9">
        <f>Technical!D5</f>
        <v>68</v>
      </c>
      <c r="E5" s="9">
        <f>Technical!E5</f>
        <v>74</v>
      </c>
      <c r="F5" s="9">
        <f>Technical!F5</f>
        <v>54</v>
      </c>
      <c r="G5" s="9">
        <f>Technical!G5</f>
        <v>70</v>
      </c>
      <c r="H5" s="9">
        <f>AVERAGE(B5:G5)</f>
        <v>67.666666666666671</v>
      </c>
      <c r="I5" s="11">
        <f>'Non-Technical'!C5</f>
        <v>20</v>
      </c>
      <c r="J5" s="11">
        <f>H5+I5</f>
        <v>87.666666666666671</v>
      </c>
      <c r="K5" s="10">
        <f>RANK(J5,$J$5:$J$7,0)</f>
        <v>1</v>
      </c>
    </row>
    <row r="6" spans="1:13" ht="16.5" customHeight="1" x14ac:dyDescent="0.2">
      <c r="A6" s="8" t="str">
        <f>'Non-Technical'!A6</f>
        <v>Pearson Education Inc</v>
      </c>
      <c r="B6" s="9">
        <f>Technical!B6</f>
        <v>40</v>
      </c>
      <c r="C6" s="9">
        <f>Technical!C6</f>
        <v>36</v>
      </c>
      <c r="D6" s="9">
        <f>Technical!D6</f>
        <v>62</v>
      </c>
      <c r="E6" s="9">
        <f>Technical!E6</f>
        <v>60</v>
      </c>
      <c r="F6" s="9">
        <f>Technical!F6</f>
        <v>56</v>
      </c>
      <c r="G6" s="9">
        <f>Technical!G6</f>
        <v>54</v>
      </c>
      <c r="H6" s="9">
        <f t="shared" ref="H6:H7" si="0">AVERAGE(B6:G6)</f>
        <v>51.333333333333336</v>
      </c>
      <c r="I6" s="11">
        <f>'Non-Technical'!C6</f>
        <v>12</v>
      </c>
      <c r="J6" s="11">
        <f t="shared" ref="J6:J7" si="1">H6+I6</f>
        <v>63.333333333333336</v>
      </c>
      <c r="K6" s="10">
        <f>RANK(J6,$J$5:$J$7,0)</f>
        <v>3</v>
      </c>
    </row>
    <row r="7" spans="1:13" x14ac:dyDescent="0.2">
      <c r="A7" s="8" t="str">
        <f>'Non-Technical'!A7</f>
        <v>Wiley Education Inc</v>
      </c>
      <c r="B7" s="9">
        <f>Technical!B7</f>
        <v>52</v>
      </c>
      <c r="C7" s="9">
        <f>Technical!C7</f>
        <v>52</v>
      </c>
      <c r="D7" s="9">
        <f>Technical!D7</f>
        <v>69</v>
      </c>
      <c r="E7" s="9">
        <f>Technical!E7</f>
        <v>66</v>
      </c>
      <c r="F7" s="9">
        <f>Technical!F7</f>
        <v>54</v>
      </c>
      <c r="G7" s="9">
        <f>Technical!G7</f>
        <v>58</v>
      </c>
      <c r="H7" s="9">
        <f t="shared" si="0"/>
        <v>58.5</v>
      </c>
      <c r="I7" s="11">
        <f>'Non-Technical'!C7</f>
        <v>12</v>
      </c>
      <c r="J7" s="11">
        <f t="shared" si="1"/>
        <v>70.5</v>
      </c>
      <c r="K7" s="10">
        <f>RANK(J7,$J$5:$J$7,0)</f>
        <v>2</v>
      </c>
    </row>
    <row r="10" spans="1:13" x14ac:dyDescent="0.2">
      <c r="H10" s="2"/>
      <c r="I10" s="2"/>
      <c r="J10" s="2"/>
      <c r="K10" s="2"/>
    </row>
    <row r="11" spans="1:13" x14ac:dyDescent="0.2">
      <c r="H11" s="2"/>
      <c r="I11" s="2"/>
      <c r="J11" s="2"/>
      <c r="K11" s="2"/>
    </row>
    <row r="12" spans="1:13" x14ac:dyDescent="0.2">
      <c r="A12" s="20" t="s">
        <v>17</v>
      </c>
      <c r="H12" s="2"/>
      <c r="I12" s="2"/>
      <c r="J12" s="2"/>
      <c r="K12" s="2"/>
    </row>
    <row r="13" spans="1:13" x14ac:dyDescent="0.2">
      <c r="A13" s="16"/>
      <c r="H13" s="2"/>
      <c r="I13" s="2"/>
      <c r="J13" s="2"/>
      <c r="K13" s="2"/>
    </row>
    <row r="14" spans="1:13" x14ac:dyDescent="0.2">
      <c r="A14" s="20" t="s">
        <v>18</v>
      </c>
      <c r="H14" s="2"/>
      <c r="I14" s="2"/>
      <c r="J14" s="2"/>
      <c r="K14" s="2"/>
    </row>
    <row r="15" spans="1:13" x14ac:dyDescent="0.2">
      <c r="H15" s="2"/>
      <c r="I15" s="2"/>
      <c r="J15" s="2"/>
      <c r="K15" s="2"/>
    </row>
    <row r="16" spans="1:13" x14ac:dyDescent="0.2">
      <c r="H16" s="2"/>
      <c r="I16" s="2"/>
      <c r="J16" s="2"/>
      <c r="K16" s="2"/>
    </row>
  </sheetData>
  <mergeCells count="2">
    <mergeCell ref="A1:M1"/>
    <mergeCell ref="A2:M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Technical</vt:lpstr>
      <vt:lpstr>Non-Technical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Bonilla, Hector M</cp:lastModifiedBy>
  <cp:lastPrinted>2013-06-21T21:40:12Z</cp:lastPrinted>
  <dcterms:created xsi:type="dcterms:W3CDTF">2013-06-21T21:38:22Z</dcterms:created>
  <dcterms:modified xsi:type="dcterms:W3CDTF">2019-03-20T15:40:31Z</dcterms:modified>
</cp:coreProperties>
</file>