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URCHASING\Contracts Reporting Department\FY2018\Open Record Evaluations\3.19.19\"/>
    </mc:Choice>
  </mc:AlternateContent>
  <bookViews>
    <workbookView xWindow="720" yWindow="330" windowWidth="20265" windowHeight="10920" tabRatio="938" activeTab="9"/>
  </bookViews>
  <sheets>
    <sheet name="Evaluator 1" sheetId="2" r:id="rId1"/>
    <sheet name="Evaluator 2" sheetId="3" r:id="rId2"/>
    <sheet name="Evaluator 3" sheetId="5" r:id="rId3"/>
    <sheet name="Evaluator 4" sheetId="9" r:id="rId4"/>
    <sheet name="Evaluator 5" sheetId="10" r:id="rId5"/>
    <sheet name="Evaluator 6" sheetId="4" r:id="rId6"/>
    <sheet name="Technical" sheetId="1" r:id="rId7"/>
    <sheet name="Non-Technical" sheetId="6" r:id="rId8"/>
    <sheet name="Summary" sheetId="7" r:id="rId9"/>
    <sheet name="Evaluation" sheetId="12" r:id="rId10"/>
  </sheets>
  <externalReferences>
    <externalReference r:id="rId11"/>
  </externalReferences>
  <calcPr calcId="152511"/>
</workbook>
</file>

<file path=xl/calcChain.xml><?xml version="1.0" encoding="utf-8"?>
<calcChain xmlns="http://schemas.openxmlformats.org/spreadsheetml/2006/main">
  <c r="N13" i="12" l="1"/>
  <c r="O13" i="12" s="1"/>
  <c r="K13" i="12"/>
  <c r="H13" i="12"/>
  <c r="E13" i="12"/>
  <c r="N12" i="12"/>
  <c r="K12" i="12"/>
  <c r="H12" i="12"/>
  <c r="O12" i="12" s="1"/>
  <c r="E12" i="12"/>
  <c r="N11" i="12"/>
  <c r="K11" i="12"/>
  <c r="H11" i="12"/>
  <c r="E11" i="12"/>
  <c r="O11" i="12" s="1"/>
  <c r="N10" i="12"/>
  <c r="K10" i="12"/>
  <c r="H10" i="12"/>
  <c r="E10" i="12"/>
  <c r="O10" i="12" s="1"/>
  <c r="N9" i="12"/>
  <c r="O9" i="12" s="1"/>
  <c r="K9" i="12"/>
  <c r="H9" i="12"/>
  <c r="E9" i="12"/>
  <c r="N8" i="12"/>
  <c r="K8" i="12"/>
  <c r="H8" i="12"/>
  <c r="O8" i="12" s="1"/>
  <c r="E8" i="12"/>
  <c r="C3" i="12"/>
  <c r="E1" i="12"/>
  <c r="B10" i="6" l="1"/>
  <c r="C10" i="6"/>
  <c r="I10" i="7" s="1"/>
  <c r="A6" i="6"/>
  <c r="A6" i="7" s="1"/>
  <c r="A7" i="6"/>
  <c r="A7" i="7" s="1"/>
  <c r="C10" i="1"/>
  <c r="C10" i="7" s="1"/>
  <c r="D10" i="1"/>
  <c r="D10" i="7" s="1"/>
  <c r="F10" i="1"/>
  <c r="F10" i="7" s="1"/>
  <c r="A6" i="1"/>
  <c r="A7" i="1"/>
  <c r="A8" i="1"/>
  <c r="A8" i="6" s="1"/>
  <c r="A8" i="7" s="1"/>
  <c r="A9" i="1"/>
  <c r="A9" i="6" s="1"/>
  <c r="A9" i="7" s="1"/>
  <c r="A10" i="1"/>
  <c r="A10" i="6" s="1"/>
  <c r="A10" i="7" s="1"/>
  <c r="A5" i="1"/>
  <c r="A5" i="6" s="1"/>
  <c r="A5" i="7" s="1"/>
  <c r="I9" i="4"/>
  <c r="G10" i="1" s="1"/>
  <c r="G10" i="7" s="1"/>
  <c r="I9" i="10"/>
  <c r="I8" i="10"/>
  <c r="I7" i="10"/>
  <c r="I6" i="10"/>
  <c r="I5" i="10"/>
  <c r="I4" i="10"/>
  <c r="I9" i="9"/>
  <c r="E10" i="1" s="1"/>
  <c r="E10" i="7" s="1"/>
  <c r="I8" i="9"/>
  <c r="I7" i="9"/>
  <c r="I6" i="9"/>
  <c r="I5" i="9"/>
  <c r="I4" i="9"/>
  <c r="I9" i="5"/>
  <c r="I8" i="5"/>
  <c r="I7" i="5"/>
  <c r="I6" i="5"/>
  <c r="I5" i="5"/>
  <c r="I4" i="5"/>
  <c r="I9" i="3"/>
  <c r="I8" i="3"/>
  <c r="I7" i="3"/>
  <c r="I6" i="3"/>
  <c r="I5" i="3"/>
  <c r="I4" i="3"/>
  <c r="I9" i="2"/>
  <c r="B10" i="1" s="1"/>
  <c r="B10" i="7" s="1"/>
  <c r="H10" i="7" l="1"/>
  <c r="J10" i="7" s="1"/>
  <c r="H10" i="1"/>
  <c r="I4" i="2"/>
  <c r="I5" i="2"/>
  <c r="I6" i="2"/>
  <c r="I7" i="2"/>
  <c r="I8" i="2"/>
  <c r="I5" i="4" l="1"/>
  <c r="I6" i="4"/>
  <c r="I7" i="4"/>
  <c r="I8" i="4"/>
  <c r="I4" i="4"/>
  <c r="B6" i="6" l="1"/>
  <c r="B7" i="6"/>
  <c r="B8" i="6"/>
  <c r="B9" i="6"/>
  <c r="B5" i="6"/>
  <c r="C7" i="6" l="1"/>
  <c r="C8" i="6"/>
  <c r="C9" i="6"/>
  <c r="I7" i="7" l="1"/>
  <c r="I8" i="7"/>
  <c r="I9" i="7"/>
  <c r="C7" i="1"/>
  <c r="C7" i="7" s="1"/>
  <c r="G9" i="1"/>
  <c r="G9" i="7" s="1"/>
  <c r="G8" i="1"/>
  <c r="G8" i="7" s="1"/>
  <c r="G7" i="1"/>
  <c r="G7" i="7" s="1"/>
  <c r="F9" i="1"/>
  <c r="F9" i="7" s="1"/>
  <c r="F8" i="1"/>
  <c r="F8" i="7" s="1"/>
  <c r="F7" i="1"/>
  <c r="F7" i="7" s="1"/>
  <c r="E9" i="1"/>
  <c r="E9" i="7" s="1"/>
  <c r="E8" i="1"/>
  <c r="E8" i="7" s="1"/>
  <c r="E7" i="1"/>
  <c r="E7" i="7" s="1"/>
  <c r="D9" i="1"/>
  <c r="D9" i="7" s="1"/>
  <c r="D8" i="1"/>
  <c r="D8" i="7" s="1"/>
  <c r="D7" i="1"/>
  <c r="D7" i="7" s="1"/>
  <c r="D6" i="1"/>
  <c r="D5" i="1"/>
  <c r="C9" i="1"/>
  <c r="C9" i="7" s="1"/>
  <c r="C8" i="1"/>
  <c r="C8" i="7" s="1"/>
  <c r="C6" i="1"/>
  <c r="C5" i="1"/>
  <c r="B7" i="1"/>
  <c r="B7" i="7" s="1"/>
  <c r="B8" i="1"/>
  <c r="B8" i="7" s="1"/>
  <c r="B9" i="1"/>
  <c r="B9" i="7" s="1"/>
  <c r="H8" i="7" l="1"/>
  <c r="J8" i="7" s="1"/>
  <c r="H7" i="7"/>
  <c r="J7" i="7" s="1"/>
  <c r="H9" i="7"/>
  <c r="J9" i="7" s="1"/>
  <c r="H7" i="1"/>
  <c r="H8" i="1"/>
  <c r="H9" i="1"/>
  <c r="G6" i="1"/>
  <c r="F6" i="1"/>
  <c r="E6" i="1"/>
  <c r="G5" i="1"/>
  <c r="F5" i="1"/>
  <c r="E5" i="1"/>
  <c r="B6" i="1"/>
  <c r="B5" i="1"/>
  <c r="H5" i="1" l="1"/>
  <c r="A2" i="7" l="1"/>
  <c r="A2" i="6"/>
  <c r="G4" i="7" l="1"/>
  <c r="C4" i="7"/>
  <c r="D4" i="7"/>
  <c r="E4" i="7"/>
  <c r="F4" i="7"/>
  <c r="B4" i="7"/>
  <c r="F6" i="7" l="1"/>
  <c r="F5" i="7"/>
  <c r="E6" i="7" l="1"/>
  <c r="E5" i="7"/>
  <c r="C6" i="6" l="1"/>
  <c r="C5" i="6"/>
  <c r="D5" i="6" l="1"/>
  <c r="D10" i="6"/>
  <c r="D7" i="6"/>
  <c r="D8" i="6"/>
  <c r="D9" i="6"/>
  <c r="D6" i="6"/>
  <c r="I6" i="7"/>
  <c r="I5" i="7"/>
  <c r="G6" i="7" l="1"/>
  <c r="G5" i="7"/>
  <c r="D6" i="7"/>
  <c r="D5" i="7"/>
  <c r="C6" i="7"/>
  <c r="C5" i="7"/>
  <c r="B6" i="7"/>
  <c r="B5" i="7"/>
  <c r="H5" i="7" l="1"/>
  <c r="J5" i="7" s="1"/>
  <c r="H6" i="7"/>
  <c r="H6" i="1"/>
  <c r="I6" i="1" l="1"/>
  <c r="I8" i="1"/>
  <c r="I9" i="1"/>
  <c r="I7" i="1"/>
  <c r="I5" i="1"/>
  <c r="I10" i="1"/>
  <c r="J6" i="7"/>
  <c r="K6" i="7" s="1"/>
  <c r="K8" i="7" l="1"/>
  <c r="K7" i="7"/>
  <c r="K10" i="7"/>
  <c r="K5" i="7"/>
  <c r="K9" i="7"/>
</calcChain>
</file>

<file path=xl/sharedStrings.xml><?xml version="1.0" encoding="utf-8"?>
<sst xmlns="http://schemas.openxmlformats.org/spreadsheetml/2006/main" count="145" uniqueCount="49">
  <si>
    <t xml:space="preserve">RESPONDENT SUMMARY </t>
  </si>
  <si>
    <t>Company/Vendor Name</t>
  </si>
  <si>
    <t>Average Technical Score</t>
  </si>
  <si>
    <t>Total Score</t>
  </si>
  <si>
    <t>Ranking</t>
  </si>
  <si>
    <t>Evaluator 1</t>
  </si>
  <si>
    <t>Evaluator 2</t>
  </si>
  <si>
    <t>Evaluator 3</t>
  </si>
  <si>
    <t>Evaluator 4</t>
  </si>
  <si>
    <t>Evaluator 5</t>
  </si>
  <si>
    <t>Company/Vendor Name:</t>
  </si>
  <si>
    <t>Criteria 1</t>
  </si>
  <si>
    <t>Criteria 2</t>
  </si>
  <si>
    <t>Criteria 3</t>
  </si>
  <si>
    <t>TOTAL</t>
  </si>
  <si>
    <r>
      <t>RESPONDENT SUMMARY</t>
    </r>
    <r>
      <rPr>
        <b/>
        <sz val="12"/>
        <color rgb="FFFF0000"/>
        <rFont val="Arial"/>
        <family val="2"/>
      </rPr>
      <t xml:space="preserve"> (TECHNICAL)</t>
    </r>
  </si>
  <si>
    <r>
      <t xml:space="preserve">RESPONDENT SUMMARY  </t>
    </r>
    <r>
      <rPr>
        <b/>
        <sz val="12"/>
        <color rgb="FFFF0000"/>
        <rFont val="Arial"/>
        <family val="2"/>
      </rPr>
      <t xml:space="preserve"> (NON-TECHNICAL)</t>
    </r>
  </si>
  <si>
    <r>
      <t xml:space="preserve">Non-Technical Score                      </t>
    </r>
    <r>
      <rPr>
        <b/>
        <sz val="12"/>
        <color rgb="FFFF0000"/>
        <rFont val="Arial"/>
        <family val="2"/>
      </rPr>
      <t>(cost)</t>
    </r>
  </si>
  <si>
    <t>Non-Technical Score                      (cost)</t>
  </si>
  <si>
    <t>Criteria 4</t>
  </si>
  <si>
    <r>
      <rPr>
        <b/>
        <sz val="10"/>
        <rFont val="Calibri"/>
        <family val="2"/>
        <scheme val="minor"/>
      </rPr>
      <t>TOTAL</t>
    </r>
    <r>
      <rPr>
        <b/>
        <sz val="10"/>
        <color rgb="FFFF0000"/>
        <rFont val="Calibri"/>
        <family val="2"/>
        <scheme val="minor"/>
      </rPr>
      <t xml:space="preserve"> (Technical Only)</t>
    </r>
  </si>
  <si>
    <t>RFP730-18011 Evaluation of Institutional Culture Project</t>
  </si>
  <si>
    <t>C &amp; A Global Group</t>
  </si>
  <si>
    <t>Endeavor</t>
  </si>
  <si>
    <t>Holland Energy Consulting</t>
  </si>
  <si>
    <t>Keeling and Associates</t>
  </si>
  <si>
    <t>Pinnacle Change</t>
  </si>
  <si>
    <t>The Society for Diversity</t>
  </si>
  <si>
    <t>Evaluator 6</t>
  </si>
  <si>
    <t>RESPONDENT EVALUATION MATRIX</t>
  </si>
  <si>
    <t>Evaluator Name:</t>
  </si>
  <si>
    <t xml:space="preserve">Criteria 1 </t>
  </si>
  <si>
    <t xml:space="preserve">Demonstrated ability of the Contractor to fulfill current and predicted University needs </t>
  </si>
  <si>
    <t>Proposed operational and transition plan with schedule</t>
  </si>
  <si>
    <t>Quality assurance plan and control measures implemented and maintained by the Contractor</t>
  </si>
  <si>
    <t>Total</t>
  </si>
  <si>
    <t>POINTS (1-5)</t>
  </si>
  <si>
    <t>WEIGHT</t>
  </si>
  <si>
    <t>SCORE</t>
  </si>
  <si>
    <t>*Note:  Total should be equal to 100 if received 5-point per criterion.</t>
  </si>
  <si>
    <t>*Note: Insert point under the 'Points' columns</t>
  </si>
  <si>
    <t>5.0     =   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</si>
  <si>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</si>
  <si>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</si>
  <si>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</si>
  <si>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</si>
  <si>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   =          No response</t>
  </si>
  <si>
    <r>
      <t xml:space="preserve">Instructions:  </t>
    </r>
    <r>
      <rPr>
        <sz val="10"/>
        <rFont val="Arial"/>
        <family val="2"/>
      </rPr>
      <t xml:space="preserve">Please rate the vendor from 1 to 5, using the following criteria to indicate to what level you agree with the statements below, as they related to the vendor's response. </t>
    </r>
  </si>
  <si>
    <r>
      <rPr>
        <b/>
        <sz val="11"/>
        <rFont val="Calibri"/>
        <family val="2"/>
        <scheme val="minor"/>
      </rPr>
      <t xml:space="preserve">Rate for desired services </t>
    </r>
    <r>
      <rPr>
        <b/>
        <sz val="11"/>
        <color rgb="FFFF0000"/>
        <rFont val="Calibri"/>
        <family val="2"/>
        <scheme val="minor"/>
      </rPr>
      <t xml:space="preserve"> **Only  Evaluator 6 will evaluate Cost (Criteria 1), everyone else please leave this blank**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</si>
</sst>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7">
    <xf numFmtId="0" fontId="0" fillId="0" borderId="0"/>
    <xf numFmtId="44" fontId="19" fillId="0" borderId="0" applyFont="0" applyFill="0" applyBorder="0" applyAlignment="0" applyProtection="0"/>
    <xf numFmtId="0" fontId="19" fillId="0" borderId="0"/>
    <xf numFmtId="0" fontId="16" fillId="0" borderId="0"/>
    <xf numFmtId="0" fontId="16" fillId="0" borderId="0"/>
    <xf numFmtId="0" fontId="19" fillId="4" borderId="7" applyNumberFormat="0" applyFont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2" borderId="0" applyNumberFormat="0" applyBorder="0" applyAlignment="0" applyProtection="0"/>
    <xf numFmtId="0" fontId="23" fillId="6" borderId="0" applyNumberFormat="0" applyBorder="0" applyAlignment="0" applyProtection="0"/>
    <xf numFmtId="0" fontId="24" fillId="23" borderId="8" applyNumberFormat="0" applyAlignment="0" applyProtection="0"/>
    <xf numFmtId="0" fontId="25" fillId="24" borderId="9" applyNumberFormat="0" applyAlignment="0" applyProtection="0"/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10" borderId="8" applyNumberFormat="0" applyAlignment="0" applyProtection="0"/>
    <xf numFmtId="0" fontId="32" fillId="0" borderId="13" applyNumberFormat="0" applyFill="0" applyAlignment="0" applyProtection="0"/>
    <xf numFmtId="0" fontId="33" fillId="25" borderId="0" applyNumberFormat="0" applyBorder="0" applyAlignment="0" applyProtection="0"/>
    <xf numFmtId="0" fontId="20" fillId="4" borderId="7" applyNumberFormat="0" applyFont="0" applyAlignment="0" applyProtection="0"/>
    <xf numFmtId="0" fontId="34" fillId="23" borderId="14" applyNumberFormat="0" applyAlignment="0" applyProtection="0"/>
    <xf numFmtId="0" fontId="35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15" fillId="0" borderId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2" borderId="0" applyNumberFormat="0" applyBorder="0" applyAlignment="0" applyProtection="0"/>
    <xf numFmtId="0" fontId="23" fillId="6" borderId="0" applyNumberFormat="0" applyBorder="0" applyAlignment="0" applyProtection="0"/>
    <xf numFmtId="0" fontId="24" fillId="23" borderId="8" applyNumberFormat="0" applyAlignment="0" applyProtection="0"/>
    <xf numFmtId="0" fontId="25" fillId="24" borderId="9" applyNumberFormat="0" applyAlignment="0" applyProtection="0"/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10" borderId="8" applyNumberFormat="0" applyAlignment="0" applyProtection="0"/>
    <xf numFmtId="0" fontId="32" fillId="0" borderId="13" applyNumberFormat="0" applyFill="0" applyAlignment="0" applyProtection="0"/>
    <xf numFmtId="0" fontId="33" fillId="25" borderId="0" applyNumberFormat="0" applyBorder="0" applyAlignment="0" applyProtection="0"/>
    <xf numFmtId="0" fontId="34" fillId="23" borderId="14" applyNumberFormat="0" applyAlignment="0" applyProtection="0"/>
    <xf numFmtId="0" fontId="35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19" fillId="0" borderId="0"/>
    <xf numFmtId="0" fontId="19" fillId="4" borderId="7" applyNumberFormat="0" applyFont="0" applyAlignment="0" applyProtection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31" fillId="10" borderId="20" applyNumberFormat="0" applyAlignment="0" applyProtection="0"/>
    <xf numFmtId="0" fontId="24" fillId="23" borderId="20" applyNumberFormat="0" applyAlignment="0" applyProtection="0"/>
    <xf numFmtId="0" fontId="19" fillId="4" borderId="17" applyNumberFormat="0" applyFont="0" applyAlignment="0" applyProtection="0"/>
    <xf numFmtId="0" fontId="34" fillId="23" borderId="18" applyNumberFormat="0" applyAlignment="0" applyProtection="0"/>
    <xf numFmtId="0" fontId="36" fillId="0" borderId="19" applyNumberFormat="0" applyFill="0" applyAlignment="0" applyProtection="0"/>
    <xf numFmtId="0" fontId="4" fillId="0" borderId="0"/>
    <xf numFmtId="0" fontId="31" fillId="10" borderId="20" applyNumberFormat="0" applyAlignment="0" applyProtection="0"/>
    <xf numFmtId="0" fontId="24" fillId="23" borderId="20" applyNumberFormat="0" applyAlignment="0" applyProtection="0"/>
    <xf numFmtId="0" fontId="19" fillId="4" borderId="17" applyNumberFormat="0" applyFont="0" applyAlignment="0" applyProtection="0"/>
    <xf numFmtId="0" fontId="34" fillId="23" borderId="18" applyNumberFormat="0" applyAlignment="0" applyProtection="0"/>
    <xf numFmtId="0" fontId="36" fillId="0" borderId="19" applyNumberFormat="0" applyFill="0" applyAlignment="0" applyProtection="0"/>
    <xf numFmtId="0" fontId="19" fillId="4" borderId="17" applyNumberFormat="0" applyFont="0" applyAlignment="0" applyProtection="0"/>
    <xf numFmtId="0" fontId="44" fillId="0" borderId="0" applyNumberFormat="0" applyFill="0" applyBorder="0" applyProtection="0"/>
    <xf numFmtId="0" fontId="3" fillId="0" borderId="0"/>
    <xf numFmtId="0" fontId="2" fillId="0" borderId="0"/>
    <xf numFmtId="0" fontId="1" fillId="0" borderId="0"/>
  </cellStyleXfs>
  <cellXfs count="79">
    <xf numFmtId="0" fontId="0" fillId="0" borderId="0" xfId="0"/>
    <xf numFmtId="0" fontId="18" fillId="0" borderId="0" xfId="0" applyFont="1"/>
    <xf numFmtId="0" fontId="18" fillId="0" borderId="0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textRotation="90" wrapText="1"/>
    </xf>
    <xf numFmtId="0" fontId="17" fillId="0" borderId="2" xfId="0" applyFont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4" xfId="0" applyFont="1" applyFill="1" applyBorder="1" applyAlignment="1">
      <alignment horizontal="center"/>
    </xf>
    <xf numFmtId="4" fontId="18" fillId="0" borderId="5" xfId="0" applyNumberFormat="1" applyFont="1" applyBorder="1"/>
    <xf numFmtId="0" fontId="18" fillId="3" borderId="6" xfId="0" applyFont="1" applyFill="1" applyBorder="1" applyAlignment="1">
      <alignment horizontal="center"/>
    </xf>
    <xf numFmtId="0" fontId="38" fillId="0" borderId="2" xfId="0" applyFont="1" applyFill="1" applyBorder="1" applyAlignment="1">
      <alignment horizontal="center" vertical="center" textRotation="90" wrapText="1"/>
    </xf>
    <xf numFmtId="0" fontId="0" fillId="0" borderId="0" xfId="0" applyBorder="1"/>
    <xf numFmtId="0" fontId="17" fillId="0" borderId="0" xfId="0" applyFont="1" applyBorder="1" applyAlignment="1"/>
    <xf numFmtId="0" fontId="0" fillId="0" borderId="0" xfId="0" applyBorder="1"/>
    <xf numFmtId="0" fontId="17" fillId="0" borderId="0" xfId="0" applyFont="1" applyBorder="1" applyAlignment="1"/>
    <xf numFmtId="0" fontId="0" fillId="0" borderId="0" xfId="0" applyBorder="1"/>
    <xf numFmtId="0" fontId="17" fillId="0" borderId="0" xfId="0" applyFont="1" applyBorder="1" applyAlignment="1"/>
    <xf numFmtId="0" fontId="0" fillId="0" borderId="0" xfId="0"/>
    <xf numFmtId="0" fontId="38" fillId="0" borderId="2" xfId="0" applyFont="1" applyBorder="1" applyAlignment="1">
      <alignment horizontal="center" vertical="center" wrapText="1"/>
    </xf>
    <xf numFmtId="4" fontId="39" fillId="0" borderId="5" xfId="0" applyNumberFormat="1" applyFont="1" applyBorder="1"/>
    <xf numFmtId="0" fontId="41" fillId="0" borderId="16" xfId="4" applyFont="1" applyBorder="1" applyAlignment="1">
      <alignment horizontal="center"/>
    </xf>
    <xf numFmtId="0" fontId="42" fillId="0" borderId="16" xfId="4" applyFont="1" applyBorder="1" applyAlignment="1">
      <alignment horizontal="center"/>
    </xf>
    <xf numFmtId="0" fontId="40" fillId="3" borderId="16" xfId="4" applyFont="1" applyFill="1" applyBorder="1" applyAlignment="1">
      <alignment horizontal="center"/>
    </xf>
    <xf numFmtId="0" fontId="43" fillId="3" borderId="0" xfId="0" applyFont="1" applyFill="1"/>
    <xf numFmtId="0" fontId="41" fillId="3" borderId="16" xfId="4" applyFont="1" applyFill="1" applyBorder="1" applyAlignment="1">
      <alignment horizontal="center"/>
    </xf>
    <xf numFmtId="0" fontId="43" fillId="0" borderId="21" xfId="0" applyFont="1" applyBorder="1"/>
    <xf numFmtId="0" fontId="43" fillId="0" borderId="21" xfId="0" applyFont="1" applyBorder="1"/>
    <xf numFmtId="0" fontId="43" fillId="0" borderId="21" xfId="0" applyFont="1" applyBorder="1"/>
    <xf numFmtId="0" fontId="43" fillId="0" borderId="21" xfId="0" applyFont="1" applyBorder="1"/>
    <xf numFmtId="0" fontId="43" fillId="0" borderId="21" xfId="0" applyFont="1" applyBorder="1"/>
    <xf numFmtId="0" fontId="43" fillId="0" borderId="21" xfId="0" applyFont="1" applyBorder="1"/>
    <xf numFmtId="0" fontId="17" fillId="0" borderId="0" xfId="0" applyFont="1" applyAlignment="1"/>
    <xf numFmtId="0" fontId="45" fillId="0" borderId="0" xfId="0" applyFont="1"/>
    <xf numFmtId="0" fontId="19" fillId="0" borderId="31" xfId="88" applyFont="1" applyFill="1" applyBorder="1" applyAlignment="1">
      <alignment horizontal="center"/>
    </xf>
    <xf numFmtId="0" fontId="19" fillId="0" borderId="0" xfId="0" applyFont="1"/>
    <xf numFmtId="0" fontId="17" fillId="0" borderId="0" xfId="0" applyFont="1" applyBorder="1" applyAlignment="1">
      <alignment horizontal="center"/>
    </xf>
    <xf numFmtId="0" fontId="17" fillId="2" borderId="0" xfId="0" applyFont="1" applyFill="1" applyBorder="1" applyAlignment="1">
      <alignment horizontal="center" vertical="center" wrapText="1"/>
    </xf>
    <xf numFmtId="0" fontId="40" fillId="0" borderId="16" xfId="4" applyFont="1" applyBorder="1" applyAlignment="1">
      <alignment horizontal="center"/>
    </xf>
    <xf numFmtId="0" fontId="42" fillId="0" borderId="2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2" borderId="0" xfId="0" applyFont="1" applyFill="1" applyAlignment="1">
      <alignment horizontal="center" vertical="center" wrapText="1"/>
    </xf>
    <xf numFmtId="0" fontId="51" fillId="0" borderId="21" xfId="0" applyFont="1" applyBorder="1" applyAlignment="1"/>
    <xf numFmtId="0" fontId="0" fillId="0" borderId="21" xfId="0" applyBorder="1" applyAlignment="1"/>
    <xf numFmtId="0" fontId="50" fillId="0" borderId="33" xfId="0" applyFont="1" applyBorder="1" applyAlignment="1">
      <alignment horizontal="center" vertical="top" wrapText="1"/>
    </xf>
    <xf numFmtId="0" fontId="50" fillId="0" borderId="28" xfId="0" applyFont="1" applyBorder="1" applyAlignment="1">
      <alignment horizontal="center" vertical="top" wrapText="1"/>
    </xf>
    <xf numFmtId="0" fontId="50" fillId="0" borderId="34" xfId="0" applyFont="1" applyBorder="1" applyAlignment="1">
      <alignment horizontal="center" vertical="top" wrapText="1"/>
    </xf>
    <xf numFmtId="0" fontId="50" fillId="0" borderId="35" xfId="0" applyFont="1" applyBorder="1" applyAlignment="1">
      <alignment horizontal="center" vertical="top" wrapText="1"/>
    </xf>
    <xf numFmtId="0" fontId="50" fillId="0" borderId="0" xfId="0" applyFont="1" applyBorder="1" applyAlignment="1">
      <alignment horizontal="center" vertical="top" wrapText="1"/>
    </xf>
    <xf numFmtId="0" fontId="50" fillId="0" borderId="36" xfId="0" applyFont="1" applyBorder="1" applyAlignment="1">
      <alignment horizontal="center" vertical="top" wrapText="1"/>
    </xf>
    <xf numFmtId="0" fontId="50" fillId="0" borderId="37" xfId="0" applyFont="1" applyBorder="1" applyAlignment="1">
      <alignment horizontal="center" vertical="top" wrapText="1"/>
    </xf>
    <xf numFmtId="0" fontId="50" fillId="0" borderId="16" xfId="0" applyFont="1" applyBorder="1" applyAlignment="1">
      <alignment horizontal="center" vertical="top" wrapText="1"/>
    </xf>
    <xf numFmtId="0" fontId="50" fillId="0" borderId="38" xfId="0" applyFont="1" applyBorder="1" applyAlignment="1">
      <alignment horizontal="center" vertical="top" wrapText="1"/>
    </xf>
    <xf numFmtId="0" fontId="17" fillId="0" borderId="0" xfId="0" applyFont="1" applyAlignment="1">
      <alignment horizontal="left"/>
    </xf>
    <xf numFmtId="0" fontId="45" fillId="26" borderId="21" xfId="0" applyFont="1" applyFill="1" applyBorder="1" applyAlignment="1">
      <alignment horizontal="center"/>
    </xf>
    <xf numFmtId="0" fontId="46" fillId="0" borderId="22" xfId="0" applyFont="1" applyBorder="1" applyAlignment="1">
      <alignment horizontal="center"/>
    </xf>
    <xf numFmtId="0" fontId="47" fillId="0" borderId="0" xfId="116" applyFont="1" applyAlignment="1">
      <alignment horizontal="center" vertical="center"/>
    </xf>
    <xf numFmtId="0" fontId="48" fillId="0" borderId="23" xfId="116" applyFont="1" applyFill="1" applyBorder="1" applyAlignment="1">
      <alignment horizontal="center" vertical="center" wrapText="1"/>
    </xf>
    <xf numFmtId="0" fontId="48" fillId="0" borderId="24" xfId="116" applyFont="1" applyFill="1" applyBorder="1" applyAlignment="1">
      <alignment horizontal="center" vertical="center" wrapText="1"/>
    </xf>
    <xf numFmtId="0" fontId="48" fillId="0" borderId="25" xfId="116" applyFont="1" applyFill="1" applyBorder="1" applyAlignment="1">
      <alignment horizontal="center" vertical="center" wrapText="1"/>
    </xf>
    <xf numFmtId="0" fontId="46" fillId="0" borderId="23" xfId="116" applyFont="1" applyFill="1" applyBorder="1" applyAlignment="1">
      <alignment horizontal="center" vertical="center" wrapText="1"/>
    </xf>
    <xf numFmtId="0" fontId="46" fillId="0" borderId="24" xfId="116" applyFont="1" applyFill="1" applyBorder="1" applyAlignment="1">
      <alignment horizontal="center" vertical="center" wrapText="1"/>
    </xf>
    <xf numFmtId="0" fontId="46" fillId="0" borderId="25" xfId="116" applyFont="1" applyFill="1" applyBorder="1" applyAlignment="1">
      <alignment horizontal="center" vertical="center" wrapText="1"/>
    </xf>
    <xf numFmtId="0" fontId="46" fillId="26" borderId="26" xfId="116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0" fillId="0" borderId="0" xfId="116" applyFont="1" applyAlignment="1">
      <alignment horizontal="center"/>
    </xf>
    <xf numFmtId="0" fontId="42" fillId="26" borderId="27" xfId="116" applyFont="1" applyFill="1" applyBorder="1" applyAlignment="1">
      <alignment horizontal="center"/>
    </xf>
    <xf numFmtId="0" fontId="42" fillId="0" borderId="28" xfId="116" applyFont="1" applyFill="1" applyBorder="1" applyAlignment="1">
      <alignment horizontal="center"/>
    </xf>
    <xf numFmtId="0" fontId="42" fillId="26" borderId="29" xfId="116" applyFont="1" applyFill="1" applyBorder="1" applyAlignment="1">
      <alignment horizontal="center"/>
    </xf>
    <xf numFmtId="0" fontId="40" fillId="26" borderId="27" xfId="116" applyFont="1" applyFill="1" applyBorder="1" applyAlignment="1">
      <alignment horizontal="center"/>
    </xf>
    <xf numFmtId="0" fontId="40" fillId="0" borderId="28" xfId="116" applyFont="1" applyFill="1" applyBorder="1" applyAlignment="1">
      <alignment horizontal="center"/>
    </xf>
    <xf numFmtId="0" fontId="40" fillId="26" borderId="29" xfId="116" applyFont="1" applyFill="1" applyBorder="1" applyAlignment="1">
      <alignment horizontal="center"/>
    </xf>
    <xf numFmtId="0" fontId="49" fillId="26" borderId="30" xfId="116" applyFont="1" applyFill="1" applyBorder="1" applyAlignment="1">
      <alignment horizontal="center"/>
    </xf>
    <xf numFmtId="0" fontId="43" fillId="27" borderId="32" xfId="116" applyFont="1" applyFill="1" applyBorder="1" applyAlignment="1" applyProtection="1">
      <alignment horizontal="center"/>
      <protection locked="0"/>
    </xf>
    <xf numFmtId="0" fontId="43" fillId="0" borderId="21" xfId="116" applyFont="1" applyFill="1" applyBorder="1" applyAlignment="1">
      <alignment horizontal="center"/>
    </xf>
    <xf numFmtId="0" fontId="43" fillId="26" borderId="6" xfId="116" applyFont="1" applyFill="1" applyBorder="1" applyAlignment="1">
      <alignment horizontal="center"/>
    </xf>
    <xf numFmtId="0" fontId="49" fillId="0" borderId="21" xfId="116" applyFont="1" applyFill="1" applyBorder="1" applyAlignment="1">
      <alignment horizontal="center"/>
    </xf>
    <xf numFmtId="0" fontId="49" fillId="26" borderId="6" xfId="116" applyFont="1" applyFill="1" applyBorder="1" applyAlignment="1">
      <alignment horizontal="center"/>
    </xf>
    <xf numFmtId="0" fontId="49" fillId="26" borderId="21" xfId="116" applyFont="1" applyFill="1" applyBorder="1" applyAlignment="1">
      <alignment horizontal="center"/>
    </xf>
  </cellXfs>
  <cellStyles count="117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2 2" xfId="108"/>
    <cellStyle name="Calculation 3" xfId="31"/>
    <cellStyle name="Calculation 4" xfId="102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Input 2" xfId="81"/>
    <cellStyle name="Input 2 2" xfId="107"/>
    <cellStyle name="Input 3" xfId="39"/>
    <cellStyle name="Input 4" xfId="101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97"/>
    <cellStyle name="Normal 4 11" xfId="99"/>
    <cellStyle name="Normal 4 12" xfId="100"/>
    <cellStyle name="Normal 4 13" xfId="106"/>
    <cellStyle name="Normal 4 14" xfId="114"/>
    <cellStyle name="Normal 4 15" xfId="115"/>
    <cellStyle name="Normal 4 16" xfId="116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113"/>
    <cellStyle name="Note 2" xfId="5"/>
    <cellStyle name="Note 2 2" xfId="109"/>
    <cellStyle name="Note 3" xfId="89"/>
    <cellStyle name="Note 3 2" xfId="112"/>
    <cellStyle name="Note 4" xfId="42"/>
    <cellStyle name="Note 5" xfId="103"/>
    <cellStyle name="Output 2" xfId="84"/>
    <cellStyle name="Output 2 2" xfId="110"/>
    <cellStyle name="Output 3" xfId="43"/>
    <cellStyle name="Output 4" xfId="104"/>
    <cellStyle name="Title 2" xfId="85"/>
    <cellStyle name="Title 3" xfId="44"/>
    <cellStyle name="Total 2" xfId="86"/>
    <cellStyle name="Total 2 2" xfId="111"/>
    <cellStyle name="Total 3" xfId="45"/>
    <cellStyle name="Total 4" xfId="10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enner's%20Bids/FY18%20Solicitations/COMPLETED%2009-01-17%20THRU%2005-18-18/RFP730-18011%20Evaluation%20of%20Institutional%20Culture%20Project/Evaluation%20Matrix%20RFP730-18011%20Evaluation%20of%20Institutional%20Culture%20Proje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Evaluation"/>
      <sheetName val="Respondent Summary"/>
    </sheetNames>
    <sheetDataSet>
      <sheetData sheetId="0">
        <row r="6">
          <cell r="A6" t="str">
            <v>RFP730-18011 Evaluation of Institutional Culture Project</v>
          </cell>
        </row>
      </sheetData>
      <sheetData sheetId="1">
        <row r="4">
          <cell r="A4" t="str">
            <v>C &amp; A Global Group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M18" sqref="M18"/>
    </sheetView>
  </sheetViews>
  <sheetFormatPr defaultRowHeight="12.75" x14ac:dyDescent="0.2"/>
  <cols>
    <col min="7" max="8" width="9.140625" style="18"/>
  </cols>
  <sheetData>
    <row r="1" spans="1:12" ht="15.75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</row>
    <row r="2" spans="1:12" ht="15.75" x14ac:dyDescent="0.25">
      <c r="A2" s="13"/>
      <c r="B2" s="12"/>
      <c r="C2" s="37" t="s">
        <v>5</v>
      </c>
      <c r="D2" s="37"/>
      <c r="E2" s="37"/>
      <c r="F2" s="37"/>
      <c r="G2" s="37"/>
      <c r="H2" s="37"/>
      <c r="I2" s="12"/>
    </row>
    <row r="3" spans="1:12" x14ac:dyDescent="0.2">
      <c r="A3" s="38" t="s">
        <v>10</v>
      </c>
      <c r="B3" s="38"/>
      <c r="C3" s="38"/>
      <c r="D3" s="38"/>
      <c r="E3" s="21" t="s">
        <v>11</v>
      </c>
      <c r="F3" s="22" t="s">
        <v>12</v>
      </c>
      <c r="G3" s="22" t="s">
        <v>13</v>
      </c>
      <c r="H3" s="22" t="s">
        <v>19</v>
      </c>
      <c r="I3" s="23" t="s">
        <v>14</v>
      </c>
    </row>
    <row r="4" spans="1:12" x14ac:dyDescent="0.2">
      <c r="A4" s="39" t="s">
        <v>22</v>
      </c>
      <c r="B4" s="39"/>
      <c r="C4" s="39"/>
      <c r="D4" s="39"/>
      <c r="E4" s="31">
        <v>0</v>
      </c>
      <c r="F4" s="31">
        <v>30</v>
      </c>
      <c r="G4" s="31">
        <v>6</v>
      </c>
      <c r="H4" s="31">
        <v>6</v>
      </c>
      <c r="I4" s="24">
        <f t="shared" ref="I4:I9" si="0">SUM(E4:H4)</f>
        <v>42</v>
      </c>
    </row>
    <row r="5" spans="1:12" x14ac:dyDescent="0.2">
      <c r="A5" s="39" t="s">
        <v>23</v>
      </c>
      <c r="B5" s="39"/>
      <c r="C5" s="39"/>
      <c r="D5" s="39"/>
      <c r="E5" s="31">
        <v>0</v>
      </c>
      <c r="F5" s="31">
        <v>40</v>
      </c>
      <c r="G5" s="31">
        <v>7</v>
      </c>
      <c r="H5" s="31">
        <v>8</v>
      </c>
      <c r="I5" s="24">
        <f t="shared" si="0"/>
        <v>55</v>
      </c>
      <c r="L5" s="18"/>
    </row>
    <row r="6" spans="1:12" x14ac:dyDescent="0.2">
      <c r="A6" s="39" t="s">
        <v>24</v>
      </c>
      <c r="B6" s="39"/>
      <c r="C6" s="39"/>
      <c r="D6" s="39"/>
      <c r="E6" s="31">
        <v>0</v>
      </c>
      <c r="F6" s="31">
        <v>25</v>
      </c>
      <c r="G6" s="31">
        <v>5</v>
      </c>
      <c r="H6" s="31">
        <v>5</v>
      </c>
      <c r="I6" s="24">
        <f t="shared" si="0"/>
        <v>35</v>
      </c>
    </row>
    <row r="7" spans="1:12" x14ac:dyDescent="0.2">
      <c r="A7" s="39" t="s">
        <v>25</v>
      </c>
      <c r="B7" s="39"/>
      <c r="C7" s="39"/>
      <c r="D7" s="39"/>
      <c r="E7" s="31">
        <v>0</v>
      </c>
      <c r="F7" s="31">
        <v>40</v>
      </c>
      <c r="G7" s="31">
        <v>6</v>
      </c>
      <c r="H7" s="31">
        <v>8</v>
      </c>
      <c r="I7" s="24">
        <f t="shared" si="0"/>
        <v>54</v>
      </c>
    </row>
    <row r="8" spans="1:12" x14ac:dyDescent="0.2">
      <c r="A8" s="39" t="s">
        <v>26</v>
      </c>
      <c r="B8" s="39"/>
      <c r="C8" s="39"/>
      <c r="D8" s="39"/>
      <c r="E8" s="31">
        <v>0</v>
      </c>
      <c r="F8" s="31">
        <v>10</v>
      </c>
      <c r="G8" s="31">
        <v>2</v>
      </c>
      <c r="H8" s="31">
        <v>2</v>
      </c>
      <c r="I8" s="24">
        <f t="shared" si="0"/>
        <v>14</v>
      </c>
    </row>
    <row r="9" spans="1:12" x14ac:dyDescent="0.2">
      <c r="A9" s="39" t="s">
        <v>27</v>
      </c>
      <c r="B9" s="39"/>
      <c r="C9" s="39"/>
      <c r="D9" s="39"/>
      <c r="E9" s="31">
        <v>0</v>
      </c>
      <c r="F9" s="31">
        <v>30</v>
      </c>
      <c r="G9" s="31">
        <v>6</v>
      </c>
      <c r="H9" s="31">
        <v>6</v>
      </c>
      <c r="I9" s="24">
        <f t="shared" si="0"/>
        <v>42</v>
      </c>
    </row>
  </sheetData>
  <mergeCells count="9">
    <mergeCell ref="A1:I1"/>
    <mergeCell ref="C2:H2"/>
    <mergeCell ref="A3:D3"/>
    <mergeCell ref="A8:D8"/>
    <mergeCell ref="A9:D9"/>
    <mergeCell ref="A6:D6"/>
    <mergeCell ref="A5:D5"/>
    <mergeCell ref="A4:D4"/>
    <mergeCell ref="A7:D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tabSelected="1" workbookViewId="0">
      <selection activeCell="L31" sqref="L31"/>
    </sheetView>
  </sheetViews>
  <sheetFormatPr defaultRowHeight="12.75" x14ac:dyDescent="0.2"/>
  <cols>
    <col min="1" max="1" width="2" style="18" customWidth="1"/>
    <col min="2" max="2" width="38" style="18" bestFit="1" customWidth="1"/>
    <col min="3" max="3" width="12" style="18" customWidth="1"/>
    <col min="4" max="5" width="10.7109375" style="18" customWidth="1"/>
    <col min="6" max="6" width="12.140625" style="18" customWidth="1"/>
    <col min="7" max="8" width="10.42578125" style="18" customWidth="1"/>
    <col min="9" max="9" width="11.42578125" style="18" customWidth="1"/>
    <col min="10" max="11" width="9" style="18" customWidth="1"/>
    <col min="12" max="12" width="11.42578125" style="18" customWidth="1"/>
    <col min="13" max="14" width="10" style="18" customWidth="1"/>
    <col min="15" max="16384" width="9.140625" style="18"/>
  </cols>
  <sheetData>
    <row r="1" spans="2:16" ht="15.75" x14ac:dyDescent="0.25">
      <c r="B1" s="53" t="s">
        <v>29</v>
      </c>
      <c r="C1" s="53"/>
      <c r="D1" s="53"/>
      <c r="E1" s="32" t="str">
        <f>[1]Cover!A6</f>
        <v>RFP730-18011 Evaluation of Institutional Culture Project</v>
      </c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2:16" ht="15.75" customHeight="1" x14ac:dyDescent="0.25">
      <c r="C2" s="32"/>
      <c r="D2" s="32"/>
      <c r="E2" s="32"/>
      <c r="F2" s="32"/>
      <c r="G2" s="32"/>
    </row>
    <row r="3" spans="2:16" ht="15" customHeight="1" x14ac:dyDescent="0.2">
      <c r="B3" s="33" t="s">
        <v>30</v>
      </c>
      <c r="C3" s="54">
        <f>[1]Cover!E13</f>
        <v>0</v>
      </c>
      <c r="D3" s="54"/>
      <c r="E3" s="54"/>
      <c r="F3" s="54"/>
    </row>
    <row r="4" spans="2:16" ht="15" customHeight="1" x14ac:dyDescent="0.2">
      <c r="F4" s="1"/>
    </row>
    <row r="5" spans="2:16" ht="16.5" thickBot="1" x14ac:dyDescent="0.3">
      <c r="B5" s="1"/>
      <c r="C5" s="55" t="s">
        <v>31</v>
      </c>
      <c r="D5" s="55"/>
      <c r="E5" s="55"/>
      <c r="F5" s="55" t="s">
        <v>12</v>
      </c>
      <c r="G5" s="55"/>
      <c r="H5" s="55"/>
      <c r="I5" s="55" t="s">
        <v>13</v>
      </c>
      <c r="J5" s="55"/>
      <c r="K5" s="55"/>
      <c r="L5" s="55" t="s">
        <v>19</v>
      </c>
      <c r="M5" s="55"/>
      <c r="N5" s="55"/>
    </row>
    <row r="6" spans="2:16" s="64" customFormat="1" ht="108" customHeight="1" x14ac:dyDescent="0.2">
      <c r="B6" s="56"/>
      <c r="C6" s="57" t="s">
        <v>48</v>
      </c>
      <c r="D6" s="58"/>
      <c r="E6" s="59"/>
      <c r="F6" s="60" t="s">
        <v>32</v>
      </c>
      <c r="G6" s="61"/>
      <c r="H6" s="62"/>
      <c r="I6" s="60" t="s">
        <v>33</v>
      </c>
      <c r="J6" s="61"/>
      <c r="K6" s="62"/>
      <c r="L6" s="60" t="s">
        <v>34</v>
      </c>
      <c r="M6" s="61"/>
      <c r="N6" s="62"/>
      <c r="O6" s="63" t="s">
        <v>35</v>
      </c>
    </row>
    <row r="7" spans="2:16" x14ac:dyDescent="0.2">
      <c r="B7" s="65" t="s">
        <v>10</v>
      </c>
      <c r="C7" s="66" t="s">
        <v>36</v>
      </c>
      <c r="D7" s="67" t="s">
        <v>37</v>
      </c>
      <c r="E7" s="68" t="s">
        <v>38</v>
      </c>
      <c r="F7" s="69" t="s">
        <v>36</v>
      </c>
      <c r="G7" s="70" t="s">
        <v>37</v>
      </c>
      <c r="H7" s="71" t="s">
        <v>38</v>
      </c>
      <c r="I7" s="69" t="s">
        <v>36</v>
      </c>
      <c r="J7" s="70" t="s">
        <v>37</v>
      </c>
      <c r="K7" s="71" t="s">
        <v>38</v>
      </c>
      <c r="L7" s="66" t="s">
        <v>36</v>
      </c>
      <c r="M7" s="67" t="s">
        <v>37</v>
      </c>
      <c r="N7" s="68" t="s">
        <v>38</v>
      </c>
      <c r="O7" s="72"/>
    </row>
    <row r="8" spans="2:16" x14ac:dyDescent="0.2">
      <c r="B8" s="34" t="s">
        <v>22</v>
      </c>
      <c r="C8" s="73"/>
      <c r="D8" s="74">
        <v>6</v>
      </c>
      <c r="E8" s="75">
        <f>C8*D8</f>
        <v>0</v>
      </c>
      <c r="F8" s="73"/>
      <c r="G8" s="76">
        <v>10</v>
      </c>
      <c r="H8" s="77">
        <f>F8*G8</f>
        <v>0</v>
      </c>
      <c r="I8" s="73"/>
      <c r="J8" s="76">
        <v>2</v>
      </c>
      <c r="K8" s="77">
        <f>I8*J8</f>
        <v>0</v>
      </c>
      <c r="L8" s="73"/>
      <c r="M8" s="74">
        <v>2</v>
      </c>
      <c r="N8" s="75">
        <f>L8*M8</f>
        <v>0</v>
      </c>
      <c r="O8" s="78">
        <f>SUM(E8+H8+K8+N8)</f>
        <v>0</v>
      </c>
    </row>
    <row r="9" spans="2:16" x14ac:dyDescent="0.2">
      <c r="B9" s="34" t="s">
        <v>23</v>
      </c>
      <c r="C9" s="73"/>
      <c r="D9" s="74">
        <v>6</v>
      </c>
      <c r="E9" s="75">
        <f t="shared" ref="E9:E13" si="0">C9*D9</f>
        <v>0</v>
      </c>
      <c r="F9" s="73"/>
      <c r="G9" s="76">
        <v>10</v>
      </c>
      <c r="H9" s="77">
        <f t="shared" ref="H9:H13" si="1">F9*G9</f>
        <v>0</v>
      </c>
      <c r="I9" s="73"/>
      <c r="J9" s="76">
        <v>2</v>
      </c>
      <c r="K9" s="77">
        <f t="shared" ref="K9:K13" si="2">I9*J9</f>
        <v>0</v>
      </c>
      <c r="L9" s="73"/>
      <c r="M9" s="74">
        <v>2</v>
      </c>
      <c r="N9" s="75">
        <f t="shared" ref="N9:N13" si="3">L9*M9</f>
        <v>0</v>
      </c>
      <c r="O9" s="78">
        <f t="shared" ref="O9:O13" si="4">SUM(E9+H9+K9+N9)</f>
        <v>0</v>
      </c>
    </row>
    <row r="10" spans="2:16" x14ac:dyDescent="0.2">
      <c r="B10" s="34" t="s">
        <v>24</v>
      </c>
      <c r="C10" s="73"/>
      <c r="D10" s="74">
        <v>6</v>
      </c>
      <c r="E10" s="75">
        <f t="shared" si="0"/>
        <v>0</v>
      </c>
      <c r="F10" s="73"/>
      <c r="G10" s="76">
        <v>10</v>
      </c>
      <c r="H10" s="77">
        <f t="shared" si="1"/>
        <v>0</v>
      </c>
      <c r="I10" s="73"/>
      <c r="J10" s="76">
        <v>2</v>
      </c>
      <c r="K10" s="77">
        <f t="shared" si="2"/>
        <v>0</v>
      </c>
      <c r="L10" s="73"/>
      <c r="M10" s="74">
        <v>2</v>
      </c>
      <c r="N10" s="75">
        <f t="shared" si="3"/>
        <v>0</v>
      </c>
      <c r="O10" s="78">
        <f t="shared" si="4"/>
        <v>0</v>
      </c>
    </row>
    <row r="11" spans="2:16" x14ac:dyDescent="0.2">
      <c r="B11" s="34" t="s">
        <v>25</v>
      </c>
      <c r="C11" s="73"/>
      <c r="D11" s="74">
        <v>6</v>
      </c>
      <c r="E11" s="75">
        <f t="shared" si="0"/>
        <v>0</v>
      </c>
      <c r="F11" s="73"/>
      <c r="G11" s="76">
        <v>10</v>
      </c>
      <c r="H11" s="77">
        <f t="shared" si="1"/>
        <v>0</v>
      </c>
      <c r="I11" s="73"/>
      <c r="J11" s="76">
        <v>2</v>
      </c>
      <c r="K11" s="77">
        <f t="shared" si="2"/>
        <v>0</v>
      </c>
      <c r="L11" s="73"/>
      <c r="M11" s="74">
        <v>2</v>
      </c>
      <c r="N11" s="75">
        <f t="shared" si="3"/>
        <v>0</v>
      </c>
      <c r="O11" s="78">
        <f t="shared" si="4"/>
        <v>0</v>
      </c>
    </row>
    <row r="12" spans="2:16" x14ac:dyDescent="0.2">
      <c r="B12" s="34" t="s">
        <v>26</v>
      </c>
      <c r="C12" s="73"/>
      <c r="D12" s="74">
        <v>6</v>
      </c>
      <c r="E12" s="75">
        <f t="shared" si="0"/>
        <v>0</v>
      </c>
      <c r="F12" s="73"/>
      <c r="G12" s="76">
        <v>10</v>
      </c>
      <c r="H12" s="77">
        <f t="shared" si="1"/>
        <v>0</v>
      </c>
      <c r="I12" s="73"/>
      <c r="J12" s="76">
        <v>2</v>
      </c>
      <c r="K12" s="77">
        <f t="shared" si="2"/>
        <v>0</v>
      </c>
      <c r="L12" s="73"/>
      <c r="M12" s="74">
        <v>2</v>
      </c>
      <c r="N12" s="75">
        <f t="shared" si="3"/>
        <v>0</v>
      </c>
      <c r="O12" s="78">
        <f t="shared" si="4"/>
        <v>0</v>
      </c>
    </row>
    <row r="13" spans="2:16" x14ac:dyDescent="0.2">
      <c r="B13" s="34" t="s">
        <v>27</v>
      </c>
      <c r="C13" s="73"/>
      <c r="D13" s="74">
        <v>6</v>
      </c>
      <c r="E13" s="75">
        <f t="shared" si="0"/>
        <v>0</v>
      </c>
      <c r="F13" s="73"/>
      <c r="G13" s="76">
        <v>10</v>
      </c>
      <c r="H13" s="77">
        <f t="shared" si="1"/>
        <v>0</v>
      </c>
      <c r="I13" s="73"/>
      <c r="J13" s="76">
        <v>2</v>
      </c>
      <c r="K13" s="77">
        <f t="shared" si="2"/>
        <v>0</v>
      </c>
      <c r="L13" s="73"/>
      <c r="M13" s="74">
        <v>2</v>
      </c>
      <c r="N13" s="75">
        <f t="shared" si="3"/>
        <v>0</v>
      </c>
      <c r="O13" s="78">
        <f t="shared" si="4"/>
        <v>0</v>
      </c>
    </row>
    <row r="14" spans="2:16" x14ac:dyDescent="0.2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2:16" x14ac:dyDescent="0.2">
      <c r="B15" s="44" t="s">
        <v>47</v>
      </c>
      <c r="C15" s="45"/>
      <c r="D15" s="45"/>
      <c r="E15" s="46"/>
      <c r="F15" s="35"/>
      <c r="G15" s="35" t="s">
        <v>39</v>
      </c>
      <c r="H15" s="35"/>
      <c r="I15" s="35"/>
      <c r="J15" s="35"/>
      <c r="K15" s="35"/>
      <c r="L15" s="35"/>
      <c r="M15" s="35"/>
      <c r="N15" s="35"/>
      <c r="O15" s="35"/>
    </row>
    <row r="16" spans="2:16" x14ac:dyDescent="0.2">
      <c r="B16" s="47"/>
      <c r="C16" s="48"/>
      <c r="D16" s="48"/>
      <c r="E16" s="49"/>
      <c r="F16" s="35"/>
      <c r="G16" s="35" t="s">
        <v>40</v>
      </c>
      <c r="H16" s="35"/>
      <c r="I16" s="35"/>
      <c r="J16" s="35"/>
      <c r="K16" s="35"/>
      <c r="L16" s="35"/>
      <c r="M16" s="35"/>
      <c r="N16" s="35"/>
      <c r="O16" s="35"/>
    </row>
    <row r="17" spans="2:15" x14ac:dyDescent="0.2">
      <c r="B17" s="47"/>
      <c r="C17" s="48"/>
      <c r="D17" s="48"/>
      <c r="E17" s="49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spans="2:15" x14ac:dyDescent="0.2">
      <c r="B18" s="50"/>
      <c r="C18" s="51"/>
      <c r="D18" s="51"/>
      <c r="E18" s="52"/>
      <c r="F18" s="35"/>
      <c r="G18" s="35"/>
      <c r="H18" s="35"/>
      <c r="I18" s="35"/>
      <c r="J18" s="35"/>
      <c r="K18" s="35"/>
      <c r="L18" s="35"/>
      <c r="M18" s="35"/>
      <c r="N18" s="35"/>
      <c r="O18" s="35"/>
    </row>
    <row r="20" spans="2:15" x14ac:dyDescent="0.2">
      <c r="B20" s="42" t="s">
        <v>41</v>
      </c>
      <c r="C20" s="43"/>
      <c r="D20" s="43"/>
      <c r="E20" s="43"/>
    </row>
    <row r="21" spans="2:15" x14ac:dyDescent="0.2">
      <c r="B21" s="42" t="s">
        <v>42</v>
      </c>
      <c r="C21" s="43"/>
      <c r="D21" s="43"/>
      <c r="E21" s="43"/>
    </row>
    <row r="22" spans="2:15" x14ac:dyDescent="0.2">
      <c r="B22" s="42" t="s">
        <v>43</v>
      </c>
      <c r="C22" s="43"/>
      <c r="D22" s="43"/>
      <c r="E22" s="43"/>
    </row>
    <row r="23" spans="2:15" x14ac:dyDescent="0.2">
      <c r="B23" s="42" t="s">
        <v>44</v>
      </c>
      <c r="C23" s="43"/>
      <c r="D23" s="43"/>
      <c r="E23" s="43"/>
    </row>
    <row r="24" spans="2:15" x14ac:dyDescent="0.2">
      <c r="B24" s="42" t="s">
        <v>45</v>
      </c>
      <c r="C24" s="43"/>
      <c r="D24" s="43"/>
      <c r="E24" s="43"/>
    </row>
    <row r="25" spans="2:15" x14ac:dyDescent="0.2">
      <c r="B25" s="42" t="s">
        <v>46</v>
      </c>
      <c r="C25" s="43"/>
      <c r="D25" s="43"/>
      <c r="E25" s="43"/>
    </row>
  </sheetData>
  <mergeCells count="17">
    <mergeCell ref="B21:E21"/>
    <mergeCell ref="B22:E22"/>
    <mergeCell ref="B23:E23"/>
    <mergeCell ref="B24:E24"/>
    <mergeCell ref="B25:E25"/>
    <mergeCell ref="C6:E6"/>
    <mergeCell ref="F6:H6"/>
    <mergeCell ref="I6:K6"/>
    <mergeCell ref="L6:N6"/>
    <mergeCell ref="B15:E18"/>
    <mergeCell ref="B20:E20"/>
    <mergeCell ref="B1:D1"/>
    <mergeCell ref="C3:F3"/>
    <mergeCell ref="C5:E5"/>
    <mergeCell ref="F5:H5"/>
    <mergeCell ref="I5:K5"/>
    <mergeCell ref="L5:N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C2" sqref="C2:G2"/>
    </sheetView>
  </sheetViews>
  <sheetFormatPr defaultRowHeight="12.75" x14ac:dyDescent="0.2"/>
  <sheetData>
    <row r="1" spans="1:9" ht="15.75" x14ac:dyDescent="0.25">
      <c r="A1" s="36" t="s">
        <v>0</v>
      </c>
      <c r="B1" s="36"/>
      <c r="C1" s="36"/>
      <c r="D1" s="36"/>
      <c r="E1" s="36"/>
      <c r="F1" s="36"/>
      <c r="G1" s="36"/>
      <c r="H1" s="36"/>
    </row>
    <row r="2" spans="1:9" ht="15.75" x14ac:dyDescent="0.25">
      <c r="A2" s="13"/>
      <c r="B2" s="12"/>
      <c r="C2" s="37" t="s">
        <v>6</v>
      </c>
      <c r="D2" s="37"/>
      <c r="E2" s="37"/>
      <c r="F2" s="37"/>
      <c r="G2" s="37"/>
      <c r="H2" s="12"/>
    </row>
    <row r="3" spans="1:9" x14ac:dyDescent="0.2">
      <c r="A3" s="38" t="s">
        <v>10</v>
      </c>
      <c r="B3" s="38"/>
      <c r="C3" s="38"/>
      <c r="D3" s="38"/>
      <c r="E3" s="21" t="s">
        <v>11</v>
      </c>
      <c r="F3" s="22" t="s">
        <v>12</v>
      </c>
      <c r="G3" s="22" t="s">
        <v>13</v>
      </c>
      <c r="H3" s="22" t="s">
        <v>19</v>
      </c>
      <c r="I3" s="23" t="s">
        <v>14</v>
      </c>
    </row>
    <row r="4" spans="1:9" x14ac:dyDescent="0.2">
      <c r="A4" s="39" t="s">
        <v>22</v>
      </c>
      <c r="B4" s="39"/>
      <c r="C4" s="39"/>
      <c r="D4" s="39"/>
      <c r="E4" s="27">
        <v>0</v>
      </c>
      <c r="F4" s="27">
        <v>20</v>
      </c>
      <c r="G4" s="27">
        <v>4</v>
      </c>
      <c r="H4" s="27">
        <v>4</v>
      </c>
      <c r="I4" s="24">
        <f t="shared" ref="I4:I9" si="0">SUM(E4:H4)</f>
        <v>28</v>
      </c>
    </row>
    <row r="5" spans="1:9" x14ac:dyDescent="0.2">
      <c r="A5" s="39" t="s">
        <v>23</v>
      </c>
      <c r="B5" s="39"/>
      <c r="C5" s="39"/>
      <c r="D5" s="39"/>
      <c r="E5" s="27">
        <v>0</v>
      </c>
      <c r="F5" s="27">
        <v>40</v>
      </c>
      <c r="G5" s="27">
        <v>6</v>
      </c>
      <c r="H5" s="27">
        <v>6</v>
      </c>
      <c r="I5" s="24">
        <f t="shared" si="0"/>
        <v>52</v>
      </c>
    </row>
    <row r="6" spans="1:9" x14ac:dyDescent="0.2">
      <c r="A6" s="39" t="s">
        <v>24</v>
      </c>
      <c r="B6" s="39"/>
      <c r="C6" s="39"/>
      <c r="D6" s="39"/>
      <c r="E6" s="27">
        <v>0</v>
      </c>
      <c r="F6" s="27">
        <v>30</v>
      </c>
      <c r="G6" s="27">
        <v>6</v>
      </c>
      <c r="H6" s="27">
        <v>6</v>
      </c>
      <c r="I6" s="24">
        <f t="shared" si="0"/>
        <v>42</v>
      </c>
    </row>
    <row r="7" spans="1:9" x14ac:dyDescent="0.2">
      <c r="A7" s="39" t="s">
        <v>25</v>
      </c>
      <c r="B7" s="39"/>
      <c r="C7" s="39"/>
      <c r="D7" s="39"/>
      <c r="E7" s="27">
        <v>0</v>
      </c>
      <c r="F7" s="27">
        <v>50</v>
      </c>
      <c r="G7" s="27">
        <v>8</v>
      </c>
      <c r="H7" s="27">
        <v>8</v>
      </c>
      <c r="I7" s="24">
        <f t="shared" si="0"/>
        <v>66</v>
      </c>
    </row>
    <row r="8" spans="1:9" x14ac:dyDescent="0.2">
      <c r="A8" s="39" t="s">
        <v>26</v>
      </c>
      <c r="B8" s="39"/>
      <c r="C8" s="39"/>
      <c r="D8" s="39"/>
      <c r="E8" s="27">
        <v>0</v>
      </c>
      <c r="F8" s="27">
        <v>40</v>
      </c>
      <c r="G8" s="27">
        <v>8</v>
      </c>
      <c r="H8" s="27">
        <v>8</v>
      </c>
      <c r="I8" s="24">
        <f t="shared" si="0"/>
        <v>56</v>
      </c>
    </row>
    <row r="9" spans="1:9" x14ac:dyDescent="0.2">
      <c r="A9" s="39" t="s">
        <v>27</v>
      </c>
      <c r="B9" s="39"/>
      <c r="C9" s="39"/>
      <c r="D9" s="39"/>
      <c r="E9" s="27">
        <v>0</v>
      </c>
      <c r="F9" s="27">
        <v>20</v>
      </c>
      <c r="G9" s="27">
        <v>4</v>
      </c>
      <c r="H9" s="27">
        <v>4</v>
      </c>
      <c r="I9" s="24">
        <f t="shared" si="0"/>
        <v>28</v>
      </c>
    </row>
  </sheetData>
  <mergeCells count="9">
    <mergeCell ref="A9:D9"/>
    <mergeCell ref="A1:H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C2" sqref="C2:G2"/>
    </sheetView>
  </sheetViews>
  <sheetFormatPr defaultRowHeight="12.75" x14ac:dyDescent="0.2"/>
  <sheetData>
    <row r="1" spans="1:9" ht="15.75" x14ac:dyDescent="0.25">
      <c r="A1" s="36" t="s">
        <v>0</v>
      </c>
      <c r="B1" s="36"/>
      <c r="C1" s="36"/>
      <c r="D1" s="36"/>
      <c r="E1" s="36"/>
      <c r="F1" s="36"/>
      <c r="G1" s="36"/>
      <c r="H1" s="36"/>
    </row>
    <row r="2" spans="1:9" ht="15.75" x14ac:dyDescent="0.25">
      <c r="A2" s="13"/>
      <c r="B2" s="12"/>
      <c r="C2" s="37" t="s">
        <v>7</v>
      </c>
      <c r="D2" s="37"/>
      <c r="E2" s="37"/>
      <c r="F2" s="37"/>
      <c r="G2" s="37"/>
      <c r="H2" s="12"/>
    </row>
    <row r="3" spans="1:9" x14ac:dyDescent="0.2">
      <c r="A3" s="38" t="s">
        <v>10</v>
      </c>
      <c r="B3" s="38"/>
      <c r="C3" s="38"/>
      <c r="D3" s="38"/>
      <c r="E3" s="21" t="s">
        <v>11</v>
      </c>
      <c r="F3" s="22" t="s">
        <v>12</v>
      </c>
      <c r="G3" s="22" t="s">
        <v>13</v>
      </c>
      <c r="H3" s="22" t="s">
        <v>19</v>
      </c>
      <c r="I3" s="23" t="s">
        <v>14</v>
      </c>
    </row>
    <row r="4" spans="1:9" x14ac:dyDescent="0.2">
      <c r="A4" s="39" t="s">
        <v>22</v>
      </c>
      <c r="B4" s="39"/>
      <c r="C4" s="39"/>
      <c r="D4" s="39"/>
      <c r="E4" s="28">
        <v>0</v>
      </c>
      <c r="F4" s="28">
        <v>30</v>
      </c>
      <c r="G4" s="28">
        <v>6</v>
      </c>
      <c r="H4" s="28">
        <v>6</v>
      </c>
      <c r="I4" s="24">
        <f t="shared" ref="I4:I9" si="0">SUM(E4:H4)</f>
        <v>42</v>
      </c>
    </row>
    <row r="5" spans="1:9" x14ac:dyDescent="0.2">
      <c r="A5" s="39" t="s">
        <v>23</v>
      </c>
      <c r="B5" s="39"/>
      <c r="C5" s="39"/>
      <c r="D5" s="39"/>
      <c r="E5" s="28">
        <v>0</v>
      </c>
      <c r="F5" s="28">
        <v>50</v>
      </c>
      <c r="G5" s="28">
        <v>8</v>
      </c>
      <c r="H5" s="28">
        <v>10</v>
      </c>
      <c r="I5" s="24">
        <f t="shared" si="0"/>
        <v>68</v>
      </c>
    </row>
    <row r="6" spans="1:9" x14ac:dyDescent="0.2">
      <c r="A6" s="39" t="s">
        <v>24</v>
      </c>
      <c r="B6" s="39"/>
      <c r="C6" s="39"/>
      <c r="D6" s="39"/>
      <c r="E6" s="28">
        <v>0</v>
      </c>
      <c r="F6" s="28">
        <v>20</v>
      </c>
      <c r="G6" s="28">
        <v>6</v>
      </c>
      <c r="H6" s="28">
        <v>4</v>
      </c>
      <c r="I6" s="24">
        <f t="shared" si="0"/>
        <v>30</v>
      </c>
    </row>
    <row r="7" spans="1:9" x14ac:dyDescent="0.2">
      <c r="A7" s="39" t="s">
        <v>25</v>
      </c>
      <c r="B7" s="39"/>
      <c r="C7" s="39"/>
      <c r="D7" s="39"/>
      <c r="E7" s="28">
        <v>0</v>
      </c>
      <c r="F7" s="28">
        <v>40</v>
      </c>
      <c r="G7" s="28">
        <v>8</v>
      </c>
      <c r="H7" s="28">
        <v>6</v>
      </c>
      <c r="I7" s="24">
        <f t="shared" si="0"/>
        <v>54</v>
      </c>
    </row>
    <row r="8" spans="1:9" x14ac:dyDescent="0.2">
      <c r="A8" s="39" t="s">
        <v>26</v>
      </c>
      <c r="B8" s="39"/>
      <c r="C8" s="39"/>
      <c r="D8" s="39"/>
      <c r="E8" s="28">
        <v>0</v>
      </c>
      <c r="F8" s="28">
        <v>40</v>
      </c>
      <c r="G8" s="28">
        <v>6</v>
      </c>
      <c r="H8" s="28">
        <v>8</v>
      </c>
      <c r="I8" s="24">
        <f t="shared" si="0"/>
        <v>54</v>
      </c>
    </row>
    <row r="9" spans="1:9" x14ac:dyDescent="0.2">
      <c r="A9" s="39" t="s">
        <v>27</v>
      </c>
      <c r="B9" s="39"/>
      <c r="C9" s="39"/>
      <c r="D9" s="39"/>
      <c r="E9" s="28">
        <v>0</v>
      </c>
      <c r="F9" s="28">
        <v>15</v>
      </c>
      <c r="G9" s="28">
        <v>4</v>
      </c>
      <c r="H9" s="28">
        <v>4</v>
      </c>
      <c r="I9" s="24">
        <f t="shared" si="0"/>
        <v>23</v>
      </c>
    </row>
  </sheetData>
  <mergeCells count="9">
    <mergeCell ref="A9:D9"/>
    <mergeCell ref="A6:D6"/>
    <mergeCell ref="A7:D7"/>
    <mergeCell ref="A8:D8"/>
    <mergeCell ref="A1:H1"/>
    <mergeCell ref="C2:G2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I9"/>
  <sheetViews>
    <sheetView workbookViewId="0">
      <selection activeCell="C2" sqref="C2:G2"/>
    </sheetView>
  </sheetViews>
  <sheetFormatPr defaultRowHeight="12.75" x14ac:dyDescent="0.2"/>
  <sheetData>
    <row r="1" spans="1:9" ht="15.75" x14ac:dyDescent="0.25">
      <c r="A1" s="36" t="s">
        <v>0</v>
      </c>
      <c r="B1" s="36"/>
      <c r="C1" s="36"/>
      <c r="D1" s="36"/>
      <c r="E1" s="36"/>
      <c r="F1" s="36"/>
      <c r="G1" s="36"/>
      <c r="H1" s="36"/>
    </row>
    <row r="2" spans="1:9" ht="15.75" x14ac:dyDescent="0.25">
      <c r="A2" s="15"/>
      <c r="B2" s="14"/>
      <c r="C2" s="37" t="s">
        <v>8</v>
      </c>
      <c r="D2" s="37"/>
      <c r="E2" s="37"/>
      <c r="F2" s="37"/>
      <c r="G2" s="37"/>
      <c r="H2" s="14"/>
    </row>
    <row r="3" spans="1:9" x14ac:dyDescent="0.2">
      <c r="A3" s="38" t="s">
        <v>10</v>
      </c>
      <c r="B3" s="38"/>
      <c r="C3" s="38"/>
      <c r="D3" s="38"/>
      <c r="E3" s="21" t="s">
        <v>11</v>
      </c>
      <c r="F3" s="22" t="s">
        <v>12</v>
      </c>
      <c r="G3" s="22" t="s">
        <v>13</v>
      </c>
      <c r="H3" s="22" t="s">
        <v>19</v>
      </c>
      <c r="I3" s="23" t="s">
        <v>14</v>
      </c>
    </row>
    <row r="4" spans="1:9" x14ac:dyDescent="0.2">
      <c r="A4" s="39" t="s">
        <v>22</v>
      </c>
      <c r="B4" s="39"/>
      <c r="C4" s="39"/>
      <c r="D4" s="39"/>
      <c r="E4" s="29">
        <v>0</v>
      </c>
      <c r="F4" s="29">
        <v>40</v>
      </c>
      <c r="G4" s="29">
        <v>8</v>
      </c>
      <c r="H4" s="29">
        <v>6</v>
      </c>
      <c r="I4" s="24">
        <f t="shared" ref="I4:I9" si="0">SUM(E4:H4)</f>
        <v>54</v>
      </c>
    </row>
    <row r="5" spans="1:9" x14ac:dyDescent="0.2">
      <c r="A5" s="39" t="s">
        <v>23</v>
      </c>
      <c r="B5" s="39"/>
      <c r="C5" s="39"/>
      <c r="D5" s="39"/>
      <c r="E5" s="29">
        <v>0</v>
      </c>
      <c r="F5" s="29">
        <v>50</v>
      </c>
      <c r="G5" s="29">
        <v>10</v>
      </c>
      <c r="H5" s="29">
        <v>8</v>
      </c>
      <c r="I5" s="24">
        <f t="shared" si="0"/>
        <v>68</v>
      </c>
    </row>
    <row r="6" spans="1:9" x14ac:dyDescent="0.2">
      <c r="A6" s="39" t="s">
        <v>24</v>
      </c>
      <c r="B6" s="39"/>
      <c r="C6" s="39"/>
      <c r="D6" s="39"/>
      <c r="E6" s="29">
        <v>0</v>
      </c>
      <c r="F6" s="29">
        <v>40</v>
      </c>
      <c r="G6" s="29">
        <v>6</v>
      </c>
      <c r="H6" s="29">
        <v>6</v>
      </c>
      <c r="I6" s="24">
        <f t="shared" si="0"/>
        <v>52</v>
      </c>
    </row>
    <row r="7" spans="1:9" x14ac:dyDescent="0.2">
      <c r="A7" s="39" t="s">
        <v>25</v>
      </c>
      <c r="B7" s="39"/>
      <c r="C7" s="39"/>
      <c r="D7" s="39"/>
      <c r="E7" s="29">
        <v>0</v>
      </c>
      <c r="F7" s="29">
        <v>50</v>
      </c>
      <c r="G7" s="29">
        <v>10</v>
      </c>
      <c r="H7" s="29">
        <v>10</v>
      </c>
      <c r="I7" s="24">
        <f t="shared" si="0"/>
        <v>70</v>
      </c>
    </row>
    <row r="8" spans="1:9" x14ac:dyDescent="0.2">
      <c r="A8" s="39" t="s">
        <v>26</v>
      </c>
      <c r="B8" s="39"/>
      <c r="C8" s="39"/>
      <c r="D8" s="39"/>
      <c r="E8" s="29">
        <v>0</v>
      </c>
      <c r="F8" s="29">
        <v>40</v>
      </c>
      <c r="G8" s="29">
        <v>8</v>
      </c>
      <c r="H8" s="29">
        <v>8</v>
      </c>
      <c r="I8" s="24">
        <f t="shared" si="0"/>
        <v>56</v>
      </c>
    </row>
    <row r="9" spans="1:9" x14ac:dyDescent="0.2">
      <c r="A9" s="39" t="s">
        <v>27</v>
      </c>
      <c r="B9" s="39"/>
      <c r="C9" s="39"/>
      <c r="D9" s="39"/>
      <c r="E9" s="29">
        <v>0</v>
      </c>
      <c r="F9" s="29">
        <v>40</v>
      </c>
      <c r="G9" s="29">
        <v>6</v>
      </c>
      <c r="H9" s="29">
        <v>8</v>
      </c>
      <c r="I9" s="24">
        <f t="shared" si="0"/>
        <v>54</v>
      </c>
    </row>
  </sheetData>
  <mergeCells count="9">
    <mergeCell ref="A9:D9"/>
    <mergeCell ref="A1:H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C2" sqref="C2:G2"/>
    </sheetView>
  </sheetViews>
  <sheetFormatPr defaultRowHeight="12.75" x14ac:dyDescent="0.2"/>
  <sheetData>
    <row r="1" spans="1:9" ht="15.75" x14ac:dyDescent="0.25">
      <c r="A1" s="36" t="s">
        <v>0</v>
      </c>
      <c r="B1" s="36"/>
      <c r="C1" s="36"/>
      <c r="D1" s="36"/>
      <c r="E1" s="36"/>
      <c r="F1" s="36"/>
      <c r="G1" s="36"/>
      <c r="H1" s="36"/>
    </row>
    <row r="2" spans="1:9" ht="15.75" x14ac:dyDescent="0.25">
      <c r="A2" s="17"/>
      <c r="B2" s="16"/>
      <c r="C2" s="37" t="s">
        <v>9</v>
      </c>
      <c r="D2" s="37"/>
      <c r="E2" s="37"/>
      <c r="F2" s="37"/>
      <c r="G2" s="37"/>
      <c r="H2" s="16"/>
    </row>
    <row r="3" spans="1:9" x14ac:dyDescent="0.2">
      <c r="A3" s="38" t="s">
        <v>10</v>
      </c>
      <c r="B3" s="38"/>
      <c r="C3" s="38"/>
      <c r="D3" s="38"/>
      <c r="E3" s="21" t="s">
        <v>11</v>
      </c>
      <c r="F3" s="22" t="s">
        <v>12</v>
      </c>
      <c r="G3" s="22" t="s">
        <v>13</v>
      </c>
      <c r="H3" s="22" t="s">
        <v>19</v>
      </c>
      <c r="I3" s="23" t="s">
        <v>14</v>
      </c>
    </row>
    <row r="4" spans="1:9" x14ac:dyDescent="0.2">
      <c r="A4" s="39" t="s">
        <v>22</v>
      </c>
      <c r="B4" s="39"/>
      <c r="C4" s="39"/>
      <c r="D4" s="39"/>
      <c r="E4" s="30">
        <v>0</v>
      </c>
      <c r="F4" s="30">
        <v>30</v>
      </c>
      <c r="G4" s="30">
        <v>6</v>
      </c>
      <c r="H4" s="30">
        <v>6</v>
      </c>
      <c r="I4" s="24">
        <f t="shared" ref="I4:I9" si="0">SUM(E4:H4)</f>
        <v>42</v>
      </c>
    </row>
    <row r="5" spans="1:9" x14ac:dyDescent="0.2">
      <c r="A5" s="39" t="s">
        <v>23</v>
      </c>
      <c r="B5" s="39"/>
      <c r="C5" s="39"/>
      <c r="D5" s="39"/>
      <c r="E5" s="30">
        <v>0</v>
      </c>
      <c r="F5" s="30">
        <v>40</v>
      </c>
      <c r="G5" s="30">
        <v>10</v>
      </c>
      <c r="H5" s="30">
        <v>10</v>
      </c>
      <c r="I5" s="24">
        <f t="shared" si="0"/>
        <v>60</v>
      </c>
    </row>
    <row r="6" spans="1:9" x14ac:dyDescent="0.2">
      <c r="A6" s="39" t="s">
        <v>24</v>
      </c>
      <c r="B6" s="39"/>
      <c r="C6" s="39"/>
      <c r="D6" s="39"/>
      <c r="E6" s="30">
        <v>0</v>
      </c>
      <c r="F6" s="30">
        <v>20</v>
      </c>
      <c r="G6" s="30">
        <v>4</v>
      </c>
      <c r="H6" s="30">
        <v>4</v>
      </c>
      <c r="I6" s="24">
        <f t="shared" si="0"/>
        <v>28</v>
      </c>
    </row>
    <row r="7" spans="1:9" x14ac:dyDescent="0.2">
      <c r="A7" s="39" t="s">
        <v>25</v>
      </c>
      <c r="B7" s="39"/>
      <c r="C7" s="39"/>
      <c r="D7" s="39"/>
      <c r="E7" s="30">
        <v>0</v>
      </c>
      <c r="F7" s="30">
        <v>50</v>
      </c>
      <c r="G7" s="30">
        <v>10</v>
      </c>
      <c r="H7" s="30">
        <v>10</v>
      </c>
      <c r="I7" s="24">
        <f t="shared" si="0"/>
        <v>70</v>
      </c>
    </row>
    <row r="8" spans="1:9" x14ac:dyDescent="0.2">
      <c r="A8" s="39" t="s">
        <v>26</v>
      </c>
      <c r="B8" s="39"/>
      <c r="C8" s="39"/>
      <c r="D8" s="39"/>
      <c r="E8" s="30">
        <v>0</v>
      </c>
      <c r="F8" s="30">
        <v>40</v>
      </c>
      <c r="G8" s="30">
        <v>8</v>
      </c>
      <c r="H8" s="30">
        <v>8</v>
      </c>
      <c r="I8" s="24">
        <f t="shared" si="0"/>
        <v>56</v>
      </c>
    </row>
    <row r="9" spans="1:9" x14ac:dyDescent="0.2">
      <c r="A9" s="39" t="s">
        <v>27</v>
      </c>
      <c r="B9" s="39"/>
      <c r="C9" s="39"/>
      <c r="D9" s="39"/>
      <c r="E9" s="30">
        <v>0</v>
      </c>
      <c r="F9" s="30">
        <v>10</v>
      </c>
      <c r="G9" s="30">
        <v>2</v>
      </c>
      <c r="H9" s="30">
        <v>2</v>
      </c>
      <c r="I9" s="24">
        <f t="shared" si="0"/>
        <v>14</v>
      </c>
    </row>
  </sheetData>
  <mergeCells count="9">
    <mergeCell ref="A9:D9"/>
    <mergeCell ref="A1:H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9"/>
  <sheetViews>
    <sheetView workbookViewId="0">
      <selection activeCell="I23" sqref="I23"/>
    </sheetView>
  </sheetViews>
  <sheetFormatPr defaultRowHeight="12.75" x14ac:dyDescent="0.2"/>
  <cols>
    <col min="9" max="9" width="18.85546875" bestFit="1" customWidth="1"/>
  </cols>
  <sheetData>
    <row r="1" spans="1:9" ht="15.75" x14ac:dyDescent="0.25">
      <c r="A1" s="36" t="s">
        <v>0</v>
      </c>
      <c r="B1" s="36"/>
      <c r="C1" s="36"/>
      <c r="D1" s="36"/>
      <c r="E1" s="36"/>
      <c r="F1" s="36"/>
      <c r="G1" s="36"/>
      <c r="H1" s="36"/>
    </row>
    <row r="2" spans="1:9" ht="15.75" x14ac:dyDescent="0.25">
      <c r="A2" s="13"/>
      <c r="B2" s="12"/>
      <c r="C2" s="37" t="s">
        <v>28</v>
      </c>
      <c r="D2" s="37"/>
      <c r="E2" s="37"/>
      <c r="F2" s="37"/>
      <c r="G2" s="37"/>
      <c r="H2" s="12"/>
    </row>
    <row r="3" spans="1:9" x14ac:dyDescent="0.2">
      <c r="A3" s="38" t="s">
        <v>10</v>
      </c>
      <c r="B3" s="38"/>
      <c r="C3" s="38"/>
      <c r="D3" s="38"/>
      <c r="E3" s="21" t="s">
        <v>11</v>
      </c>
      <c r="F3" s="22" t="s">
        <v>12</v>
      </c>
      <c r="G3" s="22" t="s">
        <v>13</v>
      </c>
      <c r="H3" s="22" t="s">
        <v>19</v>
      </c>
      <c r="I3" s="25" t="s">
        <v>20</v>
      </c>
    </row>
    <row r="4" spans="1:9" x14ac:dyDescent="0.2">
      <c r="A4" s="39" t="s">
        <v>22</v>
      </c>
      <c r="B4" s="39"/>
      <c r="C4" s="39"/>
      <c r="D4" s="39"/>
      <c r="E4" s="26">
        <v>6</v>
      </c>
      <c r="F4" s="26">
        <v>30</v>
      </c>
      <c r="G4" s="26">
        <v>6</v>
      </c>
      <c r="H4" s="26">
        <v>6</v>
      </c>
      <c r="I4" s="24">
        <f t="shared" ref="I4:I9" si="0">SUM(F4:H4)</f>
        <v>42</v>
      </c>
    </row>
    <row r="5" spans="1:9" x14ac:dyDescent="0.2">
      <c r="A5" s="39" t="s">
        <v>23</v>
      </c>
      <c r="B5" s="39"/>
      <c r="C5" s="39"/>
      <c r="D5" s="39"/>
      <c r="E5" s="26">
        <v>30</v>
      </c>
      <c r="F5" s="26">
        <v>30</v>
      </c>
      <c r="G5" s="26">
        <v>6</v>
      </c>
      <c r="H5" s="26">
        <v>7</v>
      </c>
      <c r="I5" s="24">
        <f t="shared" si="0"/>
        <v>43</v>
      </c>
    </row>
    <row r="6" spans="1:9" x14ac:dyDescent="0.2">
      <c r="A6" s="39" t="s">
        <v>24</v>
      </c>
      <c r="B6" s="39"/>
      <c r="C6" s="39"/>
      <c r="D6" s="39"/>
      <c r="E6" s="26">
        <v>6</v>
      </c>
      <c r="F6" s="26">
        <v>35</v>
      </c>
      <c r="G6" s="26">
        <v>7</v>
      </c>
      <c r="H6" s="26">
        <v>6</v>
      </c>
      <c r="I6" s="24">
        <f t="shared" si="0"/>
        <v>48</v>
      </c>
    </row>
    <row r="7" spans="1:9" x14ac:dyDescent="0.2">
      <c r="A7" s="39" t="s">
        <v>25</v>
      </c>
      <c r="B7" s="39"/>
      <c r="C7" s="39"/>
      <c r="D7" s="39"/>
      <c r="E7" s="26">
        <v>12</v>
      </c>
      <c r="F7" s="26">
        <v>50</v>
      </c>
      <c r="G7" s="26">
        <v>10</v>
      </c>
      <c r="H7" s="26">
        <v>8</v>
      </c>
      <c r="I7" s="24">
        <f t="shared" si="0"/>
        <v>68</v>
      </c>
    </row>
    <row r="8" spans="1:9" x14ac:dyDescent="0.2">
      <c r="A8" s="39" t="s">
        <v>26</v>
      </c>
      <c r="B8" s="39"/>
      <c r="C8" s="39"/>
      <c r="D8" s="39"/>
      <c r="E8" s="26">
        <v>24</v>
      </c>
      <c r="F8" s="26">
        <v>15</v>
      </c>
      <c r="G8" s="26">
        <v>2</v>
      </c>
      <c r="H8" s="26">
        <v>2</v>
      </c>
      <c r="I8" s="24">
        <f t="shared" si="0"/>
        <v>19</v>
      </c>
    </row>
    <row r="9" spans="1:9" x14ac:dyDescent="0.2">
      <c r="A9" s="39" t="s">
        <v>27</v>
      </c>
      <c r="B9" s="39"/>
      <c r="C9" s="39"/>
      <c r="D9" s="39"/>
      <c r="E9" s="26">
        <v>18</v>
      </c>
      <c r="F9" s="26">
        <v>30</v>
      </c>
      <c r="G9" s="26">
        <v>5</v>
      </c>
      <c r="H9" s="26">
        <v>7</v>
      </c>
      <c r="I9" s="24">
        <f t="shared" si="0"/>
        <v>42</v>
      </c>
    </row>
  </sheetData>
  <mergeCells count="9">
    <mergeCell ref="A9:D9"/>
    <mergeCell ref="A1:H1"/>
    <mergeCell ref="C2:G2"/>
    <mergeCell ref="A3:D3"/>
    <mergeCell ref="A7:D7"/>
    <mergeCell ref="A8:D8"/>
    <mergeCell ref="A6:D6"/>
    <mergeCell ref="A5:D5"/>
    <mergeCell ref="A4:D4"/>
  </mergeCells>
  <pageMargins left="0.7" right="0.7" top="0.75" bottom="0.75" header="0.3" footer="0.3"/>
  <pageSetup orientation="portrait" r:id="rId1"/>
  <ignoredErrors>
    <ignoredError sqref="I4:I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B14" sqref="B14"/>
    </sheetView>
  </sheetViews>
  <sheetFormatPr defaultRowHeight="15" x14ac:dyDescent="0.2"/>
  <cols>
    <col min="1" max="1" width="42.5703125" style="1" customWidth="1"/>
    <col min="2" max="8" width="7.5703125" style="1" customWidth="1"/>
    <col min="9" max="9" width="10.42578125" style="1" bestFit="1" customWidth="1"/>
    <col min="10" max="10" width="7.5703125" style="1" customWidth="1"/>
    <col min="11" max="11" width="10.42578125" style="1" bestFit="1" customWidth="1"/>
    <col min="12" max="13" width="14.85546875" style="1" customWidth="1"/>
    <col min="14" max="16384" width="9.140625" style="1"/>
  </cols>
  <sheetData>
    <row r="1" spans="1:11" ht="15.75" x14ac:dyDescent="0.25">
      <c r="A1" s="40" t="s">
        <v>15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26.25" customHeight="1" x14ac:dyDescent="0.2">
      <c r="A2" s="41" t="s">
        <v>21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5.75" thickBot="1" x14ac:dyDescent="0.25">
      <c r="H3" s="2"/>
      <c r="I3" s="2"/>
      <c r="J3" s="2"/>
      <c r="K3" s="2"/>
    </row>
    <row r="4" spans="1:11" s="7" customFormat="1" ht="124.5" customHeight="1" thickBot="1" x14ac:dyDescent="0.25">
      <c r="A4" s="3" t="s">
        <v>1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11" t="s">
        <v>28</v>
      </c>
      <c r="H4" s="5" t="s">
        <v>2</v>
      </c>
      <c r="I4" s="6" t="s">
        <v>4</v>
      </c>
    </row>
    <row r="5" spans="1:11" ht="16.5" customHeight="1" x14ac:dyDescent="0.2">
      <c r="A5" s="8" t="str">
        <f>'Evaluator 6'!A4:D4</f>
        <v>C &amp; A Global Group</v>
      </c>
      <c r="B5" s="9">
        <f>'Evaluator 1'!I4</f>
        <v>42</v>
      </c>
      <c r="C5" s="9">
        <f>'Evaluator 2'!I4</f>
        <v>28</v>
      </c>
      <c r="D5" s="9">
        <f>'Evaluator 3'!I4</f>
        <v>42</v>
      </c>
      <c r="E5" s="9">
        <f>'Evaluator 4'!I4</f>
        <v>54</v>
      </c>
      <c r="F5" s="9">
        <f>'Evaluator 5'!I4</f>
        <v>42</v>
      </c>
      <c r="G5" s="9">
        <f>'Evaluator 6'!I4</f>
        <v>42</v>
      </c>
      <c r="H5" s="9">
        <f t="shared" ref="H5:H10" si="0">AVERAGE(B5:G5)</f>
        <v>41.666666666666664</v>
      </c>
      <c r="I5" s="10">
        <f t="shared" ref="I5:I10" si="1">RANK(H5,$H$5:$H$10,0)</f>
        <v>4</v>
      </c>
    </row>
    <row r="6" spans="1:11" ht="16.5" customHeight="1" x14ac:dyDescent="0.2">
      <c r="A6" s="8" t="str">
        <f>'Evaluator 6'!A5:D5</f>
        <v>Endeavor</v>
      </c>
      <c r="B6" s="9">
        <f>'Evaluator 1'!I5</f>
        <v>55</v>
      </c>
      <c r="C6" s="9">
        <f>'Evaluator 2'!I5</f>
        <v>52</v>
      </c>
      <c r="D6" s="9">
        <f>'Evaluator 3'!I5</f>
        <v>68</v>
      </c>
      <c r="E6" s="9">
        <f>'Evaluator 4'!I5</f>
        <v>68</v>
      </c>
      <c r="F6" s="9">
        <f>'Evaluator 5'!I5</f>
        <v>60</v>
      </c>
      <c r="G6" s="9">
        <f>'Evaluator 6'!I5</f>
        <v>43</v>
      </c>
      <c r="H6" s="9">
        <f t="shared" si="0"/>
        <v>57.666666666666664</v>
      </c>
      <c r="I6" s="10">
        <f t="shared" si="1"/>
        <v>2</v>
      </c>
    </row>
    <row r="7" spans="1:11" x14ac:dyDescent="0.2">
      <c r="A7" s="8" t="str">
        <f>'Evaluator 6'!A6:D6</f>
        <v>Holland Energy Consulting</v>
      </c>
      <c r="B7" s="9">
        <f>'Evaluator 1'!I6</f>
        <v>35</v>
      </c>
      <c r="C7" s="9">
        <f>'Evaluator 2'!I6</f>
        <v>42</v>
      </c>
      <c r="D7" s="9">
        <f>'Evaluator 3'!I6</f>
        <v>30</v>
      </c>
      <c r="E7" s="9">
        <f>'Evaluator 4'!I6</f>
        <v>52</v>
      </c>
      <c r="F7" s="9">
        <f>'Evaluator 5'!I6</f>
        <v>28</v>
      </c>
      <c r="G7" s="9">
        <f>'Evaluator 6'!I6</f>
        <v>48</v>
      </c>
      <c r="H7" s="9">
        <f t="shared" si="0"/>
        <v>39.166666666666664</v>
      </c>
      <c r="I7" s="10">
        <f t="shared" si="1"/>
        <v>5</v>
      </c>
    </row>
    <row r="8" spans="1:11" x14ac:dyDescent="0.2">
      <c r="A8" s="8" t="str">
        <f>'Evaluator 6'!A7:D7</f>
        <v>Keeling and Associates</v>
      </c>
      <c r="B8" s="9">
        <f>'Evaluator 1'!I7</f>
        <v>54</v>
      </c>
      <c r="C8" s="9">
        <f>'Evaluator 2'!I7</f>
        <v>66</v>
      </c>
      <c r="D8" s="9">
        <f>'Evaluator 3'!I7</f>
        <v>54</v>
      </c>
      <c r="E8" s="9">
        <f>'Evaluator 4'!I7</f>
        <v>70</v>
      </c>
      <c r="F8" s="9">
        <f>'Evaluator 5'!I7</f>
        <v>70</v>
      </c>
      <c r="G8" s="9">
        <f>'Evaluator 6'!I7</f>
        <v>68</v>
      </c>
      <c r="H8" s="9">
        <f t="shared" si="0"/>
        <v>63.666666666666664</v>
      </c>
      <c r="I8" s="10">
        <f t="shared" si="1"/>
        <v>1</v>
      </c>
    </row>
    <row r="9" spans="1:11" x14ac:dyDescent="0.2">
      <c r="A9" s="8" t="str">
        <f>'Evaluator 6'!A8:D8</f>
        <v>Pinnacle Change</v>
      </c>
      <c r="B9" s="9">
        <f>'Evaluator 1'!I8</f>
        <v>14</v>
      </c>
      <c r="C9" s="9">
        <f>'Evaluator 2'!I8</f>
        <v>56</v>
      </c>
      <c r="D9" s="9">
        <f>'Evaluator 3'!I8</f>
        <v>54</v>
      </c>
      <c r="E9" s="9">
        <f>'Evaluator 4'!I8</f>
        <v>56</v>
      </c>
      <c r="F9" s="9">
        <f>'Evaluator 5'!I8</f>
        <v>56</v>
      </c>
      <c r="G9" s="9">
        <f>'Evaluator 6'!I8</f>
        <v>19</v>
      </c>
      <c r="H9" s="9">
        <f t="shared" si="0"/>
        <v>42.5</v>
      </c>
      <c r="I9" s="10">
        <f t="shared" si="1"/>
        <v>3</v>
      </c>
    </row>
    <row r="10" spans="1:11" x14ac:dyDescent="0.2">
      <c r="A10" s="8" t="str">
        <f>'Evaluator 6'!A9:D9</f>
        <v>The Society for Diversity</v>
      </c>
      <c r="B10" s="9">
        <f>'Evaluator 1'!I9</f>
        <v>42</v>
      </c>
      <c r="C10" s="9">
        <f>'Evaluator 2'!I9</f>
        <v>28</v>
      </c>
      <c r="D10" s="9">
        <f>'Evaluator 3'!I9</f>
        <v>23</v>
      </c>
      <c r="E10" s="9">
        <f>'Evaluator 4'!I9</f>
        <v>54</v>
      </c>
      <c r="F10" s="9">
        <f>'Evaluator 5'!I9</f>
        <v>14</v>
      </c>
      <c r="G10" s="9">
        <f>'Evaluator 6'!I9</f>
        <v>42</v>
      </c>
      <c r="H10" s="9">
        <f t="shared" si="0"/>
        <v>33.833333333333336</v>
      </c>
      <c r="I10" s="10">
        <f t="shared" si="1"/>
        <v>6</v>
      </c>
    </row>
  </sheetData>
  <mergeCells count="2">
    <mergeCell ref="A1:K1"/>
    <mergeCell ref="A2:K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16" sqref="C16"/>
    </sheetView>
  </sheetViews>
  <sheetFormatPr defaultRowHeight="15" x14ac:dyDescent="0.2"/>
  <cols>
    <col min="1" max="1" width="42.5703125" style="1" customWidth="1"/>
    <col min="2" max="2" width="7.5703125" style="1" customWidth="1"/>
    <col min="3" max="4" width="10.42578125" style="1" bestFit="1" customWidth="1"/>
    <col min="5" max="16384" width="9.140625" style="1"/>
  </cols>
  <sheetData>
    <row r="1" spans="1:4" ht="15.75" x14ac:dyDescent="0.25">
      <c r="A1" s="40" t="s">
        <v>16</v>
      </c>
      <c r="B1" s="40"/>
      <c r="C1" s="40"/>
      <c r="D1" s="40"/>
    </row>
    <row r="2" spans="1:4" ht="48.75" customHeight="1" x14ac:dyDescent="0.2">
      <c r="A2" s="41" t="str">
        <f>Technical!A2</f>
        <v>RFP730-18011 Evaluation of Institutional Culture Project</v>
      </c>
      <c r="B2" s="41"/>
      <c r="C2" s="41"/>
      <c r="D2" s="41"/>
    </row>
    <row r="3" spans="1:4" ht="15.75" thickBot="1" x14ac:dyDescent="0.25">
      <c r="B3" s="2"/>
      <c r="C3" s="2"/>
    </row>
    <row r="4" spans="1:4" s="7" customFormat="1" ht="124.5" customHeight="1" thickBot="1" x14ac:dyDescent="0.25">
      <c r="A4" s="3" t="s">
        <v>1</v>
      </c>
      <c r="B4" s="11" t="s">
        <v>28</v>
      </c>
      <c r="C4" s="5" t="s">
        <v>17</v>
      </c>
      <c r="D4" s="6" t="s">
        <v>4</v>
      </c>
    </row>
    <row r="5" spans="1:4" ht="16.5" customHeight="1" x14ac:dyDescent="0.2">
      <c r="A5" s="8" t="str">
        <f>Technical!A5</f>
        <v>C &amp; A Global Group</v>
      </c>
      <c r="B5" s="9">
        <f>'Evaluator 6'!E4</f>
        <v>6</v>
      </c>
      <c r="C5" s="9">
        <f>AVERAGE(B5)</f>
        <v>6</v>
      </c>
      <c r="D5" s="10">
        <f t="shared" ref="D5:D10" si="0">RANK(C5,$C$5:$C$10,0)</f>
        <v>5</v>
      </c>
    </row>
    <row r="6" spans="1:4" ht="16.5" customHeight="1" x14ac:dyDescent="0.2">
      <c r="A6" s="8" t="str">
        <f>Technical!A6</f>
        <v>Endeavor</v>
      </c>
      <c r="B6" s="9">
        <f>'Evaluator 6'!E5</f>
        <v>30</v>
      </c>
      <c r="C6" s="9">
        <f t="shared" ref="C6:C7" si="1">AVERAGE(B6)</f>
        <v>30</v>
      </c>
      <c r="D6" s="10">
        <f t="shared" si="0"/>
        <v>1</v>
      </c>
    </row>
    <row r="7" spans="1:4" x14ac:dyDescent="0.2">
      <c r="A7" s="8" t="str">
        <f>Technical!A7</f>
        <v>Holland Energy Consulting</v>
      </c>
      <c r="B7" s="9">
        <f>'Evaluator 6'!E6</f>
        <v>6</v>
      </c>
      <c r="C7" s="9">
        <f t="shared" si="1"/>
        <v>6</v>
      </c>
      <c r="D7" s="10">
        <f t="shared" si="0"/>
        <v>5</v>
      </c>
    </row>
    <row r="8" spans="1:4" x14ac:dyDescent="0.2">
      <c r="A8" s="8" t="str">
        <f>Technical!A8</f>
        <v>Keeling and Associates</v>
      </c>
      <c r="B8" s="9">
        <f>'Evaluator 6'!E7</f>
        <v>12</v>
      </c>
      <c r="C8" s="9">
        <f t="shared" ref="C8:C9" si="2">AVERAGE(B8)</f>
        <v>12</v>
      </c>
      <c r="D8" s="10">
        <f t="shared" si="0"/>
        <v>4</v>
      </c>
    </row>
    <row r="9" spans="1:4" x14ac:dyDescent="0.2">
      <c r="A9" s="8" t="str">
        <f>Technical!A9</f>
        <v>Pinnacle Change</v>
      </c>
      <c r="B9" s="9">
        <f>'Evaluator 6'!E8</f>
        <v>24</v>
      </c>
      <c r="C9" s="9">
        <f t="shared" si="2"/>
        <v>24</v>
      </c>
      <c r="D9" s="10">
        <f t="shared" si="0"/>
        <v>2</v>
      </c>
    </row>
    <row r="10" spans="1:4" x14ac:dyDescent="0.2">
      <c r="A10" s="8" t="str">
        <f>Technical!A10</f>
        <v>The Society for Diversity</v>
      </c>
      <c r="B10" s="9">
        <f>'Evaluator 6'!E9</f>
        <v>18</v>
      </c>
      <c r="C10" s="9">
        <f>AVERAGE(B10)</f>
        <v>18</v>
      </c>
      <c r="D10" s="10">
        <f t="shared" si="0"/>
        <v>3</v>
      </c>
    </row>
  </sheetData>
  <mergeCells count="2">
    <mergeCell ref="A2:D2"/>
    <mergeCell ref="A1:D1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R16" sqref="R16"/>
    </sheetView>
  </sheetViews>
  <sheetFormatPr defaultRowHeight="15" x14ac:dyDescent="0.2"/>
  <cols>
    <col min="1" max="1" width="42.5703125" style="1" customWidth="1"/>
    <col min="2" max="10" width="7.5703125" style="1" customWidth="1"/>
    <col min="11" max="11" width="10.42578125" style="1" customWidth="1"/>
    <col min="12" max="12" width="12.140625" style="1" customWidth="1"/>
    <col min="13" max="13" width="11.7109375" style="1" customWidth="1"/>
    <col min="14" max="16384" width="9.140625" style="1"/>
  </cols>
  <sheetData>
    <row r="1" spans="1:11" ht="15.7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26.25" customHeight="1" x14ac:dyDescent="0.2">
      <c r="A2" s="41" t="str">
        <f>Technical!A2</f>
        <v>RFP730-18011 Evaluation of Institutional Culture Project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5.75" thickBot="1" x14ac:dyDescent="0.25">
      <c r="H3" s="2"/>
      <c r="I3" s="2"/>
      <c r="J3" s="2"/>
      <c r="K3" s="2"/>
    </row>
    <row r="4" spans="1:11" s="7" customFormat="1" ht="124.5" customHeight="1" thickBot="1" x14ac:dyDescent="0.25">
      <c r="A4" s="3" t="s">
        <v>1</v>
      </c>
      <c r="B4" s="4" t="str">
        <f>Technical!B4</f>
        <v>Evaluator 1</v>
      </c>
      <c r="C4" s="4" t="str">
        <f>Technical!C4</f>
        <v>Evaluator 2</v>
      </c>
      <c r="D4" s="4" t="str">
        <f>Technical!D4</f>
        <v>Evaluator 3</v>
      </c>
      <c r="E4" s="4" t="str">
        <f>Technical!E4</f>
        <v>Evaluator 4</v>
      </c>
      <c r="F4" s="4" t="str">
        <f>Technical!F4</f>
        <v>Evaluator 5</v>
      </c>
      <c r="G4" s="11" t="str">
        <f>Technical!G4</f>
        <v>Evaluator 6</v>
      </c>
      <c r="H4" s="5" t="s">
        <v>2</v>
      </c>
      <c r="I4" s="19" t="s">
        <v>18</v>
      </c>
      <c r="J4" s="5" t="s">
        <v>3</v>
      </c>
      <c r="K4" s="6" t="s">
        <v>4</v>
      </c>
    </row>
    <row r="5" spans="1:11" ht="16.5" customHeight="1" x14ac:dyDescent="0.2">
      <c r="A5" s="8" t="str">
        <f>'Non-Technical'!A5</f>
        <v>C &amp; A Global Group</v>
      </c>
      <c r="B5" s="9">
        <f>Technical!B5</f>
        <v>42</v>
      </c>
      <c r="C5" s="9">
        <f>Technical!C5</f>
        <v>28</v>
      </c>
      <c r="D5" s="9">
        <f>Technical!D5</f>
        <v>42</v>
      </c>
      <c r="E5" s="9">
        <f>Technical!E5</f>
        <v>54</v>
      </c>
      <c r="F5" s="9">
        <f>Technical!F5</f>
        <v>42</v>
      </c>
      <c r="G5" s="9">
        <f>Technical!G5</f>
        <v>42</v>
      </c>
      <c r="H5" s="9">
        <f t="shared" ref="H5:H10" si="0">AVERAGE(B5:G5)</f>
        <v>41.666666666666664</v>
      </c>
      <c r="I5" s="20">
        <f>'Non-Technical'!C5</f>
        <v>6</v>
      </c>
      <c r="J5" s="9">
        <f>H5+I5</f>
        <v>47.666666666666664</v>
      </c>
      <c r="K5" s="10">
        <f t="shared" ref="K5:K10" si="1">RANK(J5,$J$5:$J$10,0)</f>
        <v>5</v>
      </c>
    </row>
    <row r="6" spans="1:11" ht="16.5" customHeight="1" x14ac:dyDescent="0.2">
      <c r="A6" s="8" t="str">
        <f>'Non-Technical'!A6</f>
        <v>Endeavor</v>
      </c>
      <c r="B6" s="9">
        <f>Technical!B6</f>
        <v>55</v>
      </c>
      <c r="C6" s="9">
        <f>Technical!C6</f>
        <v>52</v>
      </c>
      <c r="D6" s="9">
        <f>Technical!D6</f>
        <v>68</v>
      </c>
      <c r="E6" s="9">
        <f>Technical!E6</f>
        <v>68</v>
      </c>
      <c r="F6" s="9">
        <f>Technical!F6</f>
        <v>60</v>
      </c>
      <c r="G6" s="9">
        <f>Technical!G6</f>
        <v>43</v>
      </c>
      <c r="H6" s="9">
        <f t="shared" si="0"/>
        <v>57.666666666666664</v>
      </c>
      <c r="I6" s="20">
        <f>'Non-Technical'!C6</f>
        <v>30</v>
      </c>
      <c r="J6" s="9">
        <f>H6+I6</f>
        <v>87.666666666666657</v>
      </c>
      <c r="K6" s="10">
        <f t="shared" si="1"/>
        <v>1</v>
      </c>
    </row>
    <row r="7" spans="1:11" x14ac:dyDescent="0.2">
      <c r="A7" s="8" t="str">
        <f>'Non-Technical'!A7</f>
        <v>Holland Energy Consulting</v>
      </c>
      <c r="B7" s="9">
        <f>Technical!B7</f>
        <v>35</v>
      </c>
      <c r="C7" s="9">
        <f>Technical!C7</f>
        <v>42</v>
      </c>
      <c r="D7" s="9">
        <f>Technical!D7</f>
        <v>30</v>
      </c>
      <c r="E7" s="9">
        <f>Technical!E7</f>
        <v>52</v>
      </c>
      <c r="F7" s="9">
        <f>Technical!F7</f>
        <v>28</v>
      </c>
      <c r="G7" s="9">
        <f>Technical!G7</f>
        <v>48</v>
      </c>
      <c r="H7" s="9">
        <f t="shared" si="0"/>
        <v>39.166666666666664</v>
      </c>
      <c r="I7" s="20">
        <f>'Non-Technical'!C7</f>
        <v>6</v>
      </c>
      <c r="J7" s="9">
        <f t="shared" ref="J7:J9" si="2">H7+I7</f>
        <v>45.166666666666664</v>
      </c>
      <c r="K7" s="10">
        <f t="shared" si="1"/>
        <v>6</v>
      </c>
    </row>
    <row r="8" spans="1:11" x14ac:dyDescent="0.2">
      <c r="A8" s="8" t="str">
        <f>'Non-Technical'!A8</f>
        <v>Keeling and Associates</v>
      </c>
      <c r="B8" s="9">
        <f>Technical!B8</f>
        <v>54</v>
      </c>
      <c r="C8" s="9">
        <f>Technical!C8</f>
        <v>66</v>
      </c>
      <c r="D8" s="9">
        <f>Technical!D8</f>
        <v>54</v>
      </c>
      <c r="E8" s="9">
        <f>Technical!E8</f>
        <v>70</v>
      </c>
      <c r="F8" s="9">
        <f>Technical!F8</f>
        <v>70</v>
      </c>
      <c r="G8" s="9">
        <f>Technical!G8</f>
        <v>68</v>
      </c>
      <c r="H8" s="9">
        <f t="shared" si="0"/>
        <v>63.666666666666664</v>
      </c>
      <c r="I8" s="20">
        <f>'Non-Technical'!C8</f>
        <v>12</v>
      </c>
      <c r="J8" s="9">
        <f t="shared" si="2"/>
        <v>75.666666666666657</v>
      </c>
      <c r="K8" s="10">
        <f t="shared" si="1"/>
        <v>2</v>
      </c>
    </row>
    <row r="9" spans="1:11" x14ac:dyDescent="0.2">
      <c r="A9" s="8" t="str">
        <f>'Non-Technical'!A9</f>
        <v>Pinnacle Change</v>
      </c>
      <c r="B9" s="9">
        <f>Technical!B9</f>
        <v>14</v>
      </c>
      <c r="C9" s="9">
        <f>Technical!C9</f>
        <v>56</v>
      </c>
      <c r="D9" s="9">
        <f>Technical!D9</f>
        <v>54</v>
      </c>
      <c r="E9" s="9">
        <f>Technical!E9</f>
        <v>56</v>
      </c>
      <c r="F9" s="9">
        <f>Technical!F9</f>
        <v>56</v>
      </c>
      <c r="G9" s="9">
        <f>Technical!G9</f>
        <v>19</v>
      </c>
      <c r="H9" s="9">
        <f t="shared" si="0"/>
        <v>42.5</v>
      </c>
      <c r="I9" s="20">
        <f>'Non-Technical'!C9</f>
        <v>24</v>
      </c>
      <c r="J9" s="9">
        <f t="shared" si="2"/>
        <v>66.5</v>
      </c>
      <c r="K9" s="10">
        <f t="shared" si="1"/>
        <v>3</v>
      </c>
    </row>
    <row r="10" spans="1:11" x14ac:dyDescent="0.2">
      <c r="A10" s="8" t="str">
        <f>'Non-Technical'!A10</f>
        <v>The Society for Diversity</v>
      </c>
      <c r="B10" s="9">
        <f>Technical!B10</f>
        <v>42</v>
      </c>
      <c r="C10" s="9">
        <f>Technical!C10</f>
        <v>28</v>
      </c>
      <c r="D10" s="9">
        <f>Technical!D10</f>
        <v>23</v>
      </c>
      <c r="E10" s="9">
        <f>Technical!E10</f>
        <v>54</v>
      </c>
      <c r="F10" s="9">
        <f>Technical!F10</f>
        <v>14</v>
      </c>
      <c r="G10" s="9">
        <f>Technical!G10</f>
        <v>42</v>
      </c>
      <c r="H10" s="9">
        <f t="shared" si="0"/>
        <v>33.833333333333336</v>
      </c>
      <c r="I10" s="20">
        <f>'Non-Technical'!C10</f>
        <v>18</v>
      </c>
      <c r="J10" s="9">
        <f>H10+I10</f>
        <v>51.833333333333336</v>
      </c>
      <c r="K10" s="10">
        <f t="shared" si="1"/>
        <v>4</v>
      </c>
    </row>
  </sheetData>
  <mergeCells count="2">
    <mergeCell ref="A1:K1"/>
    <mergeCell ref="A2:K2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Evaluator 1</vt:lpstr>
      <vt:lpstr>Evaluator 2</vt:lpstr>
      <vt:lpstr>Evaluator 3</vt:lpstr>
      <vt:lpstr>Evaluator 4</vt:lpstr>
      <vt:lpstr>Evaluator 5</vt:lpstr>
      <vt:lpstr>Evaluator 6</vt:lpstr>
      <vt:lpstr>Technical</vt:lpstr>
      <vt:lpstr>Non-Technical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Bonilla, Hector M</cp:lastModifiedBy>
  <cp:lastPrinted>2013-06-21T21:40:12Z</cp:lastPrinted>
  <dcterms:created xsi:type="dcterms:W3CDTF">2013-06-21T21:38:22Z</dcterms:created>
  <dcterms:modified xsi:type="dcterms:W3CDTF">2019-03-19T21:17:20Z</dcterms:modified>
</cp:coreProperties>
</file>