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T:\PURCHASING_New\01_Archives\FY2022\Bid Evaluations - Clean\"/>
    </mc:Choice>
  </mc:AlternateContent>
  <xr:revisionPtr revIDLastSave="0" documentId="8_{A1138E9C-A980-4718-911A-F394F555C432}" xr6:coauthVersionLast="47" xr6:coauthVersionMax="47" xr10:uidLastSave="{00000000-0000-0000-0000-000000000000}"/>
  <bookViews>
    <workbookView xWindow="-120" yWindow="-120" windowWidth="29040" windowHeight="15840" tabRatio="722" activeTab="7" xr2:uid="{00000000-000D-0000-FFFF-FFFF00000000}"/>
  </bookViews>
  <sheets>
    <sheet name="1" sheetId="2" r:id="rId1"/>
    <sheet name="2" sheetId="3" r:id="rId2"/>
    <sheet name="3" sheetId="5" r:id="rId3"/>
    <sheet name="4" sheetId="9" r:id="rId4"/>
    <sheet name="5" sheetId="10" r:id="rId5"/>
    <sheet name="Pricing Score Calculation" sheetId="13" r:id="rId6"/>
    <sheet name="Summary" sheetId="1" r:id="rId7"/>
    <sheet name="Matrix" sheetId="14"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 l="1"/>
  <c r="C8" i="1"/>
  <c r="D8" i="1"/>
  <c r="E8" i="1"/>
  <c r="F8" i="1"/>
  <c r="B9" i="1"/>
  <c r="C9" i="1"/>
  <c r="D9" i="1"/>
  <c r="E9" i="1"/>
  <c r="F9" i="1"/>
  <c r="B10" i="1"/>
  <c r="C10" i="1"/>
  <c r="D10" i="1"/>
  <c r="E10" i="1"/>
  <c r="F10" i="1"/>
  <c r="D7" i="10"/>
  <c r="D6" i="10"/>
  <c r="D5" i="10"/>
  <c r="D4" i="10"/>
  <c r="J4" i="10" s="1"/>
  <c r="F7" i="1" s="1"/>
  <c r="D7" i="9"/>
  <c r="D6" i="9"/>
  <c r="D5" i="9"/>
  <c r="D4" i="9"/>
  <c r="J4" i="9" s="1"/>
  <c r="E7" i="1" s="1"/>
  <c r="D7" i="5"/>
  <c r="D6" i="5"/>
  <c r="D5" i="5"/>
  <c r="D4" i="5"/>
  <c r="J4" i="5" s="1"/>
  <c r="D7" i="1" s="1"/>
  <c r="D7" i="3"/>
  <c r="D6" i="3"/>
  <c r="D5" i="3"/>
  <c r="D4" i="3"/>
  <c r="D5" i="2"/>
  <c r="D6" i="2"/>
  <c r="D7" i="2"/>
  <c r="D4" i="2"/>
  <c r="J7" i="10"/>
  <c r="J6" i="10"/>
  <c r="J5" i="10"/>
  <c r="J7" i="9"/>
  <c r="J6" i="9"/>
  <c r="J5" i="9"/>
  <c r="J7" i="5"/>
  <c r="J6" i="5"/>
  <c r="J5" i="5"/>
  <c r="J7" i="3"/>
  <c r="J6" i="3"/>
  <c r="J5" i="3"/>
  <c r="J4" i="3"/>
  <c r="C7" i="1" s="1"/>
  <c r="J5" i="2"/>
  <c r="J6" i="2"/>
  <c r="J7" i="2"/>
  <c r="J4" i="2"/>
  <c r="B7" i="1" s="1"/>
  <c r="J6" i="1"/>
  <c r="K6" i="1"/>
  <c r="L6" i="1"/>
  <c r="M6" i="1"/>
  <c r="I6" i="1"/>
  <c r="D5" i="13" l="1"/>
  <c r="E5" i="13" s="1"/>
  <c r="E8" i="13" l="1"/>
  <c r="E7" i="13"/>
  <c r="E6" i="13"/>
  <c r="I10" i="1" l="1"/>
  <c r="I9" i="1"/>
  <c r="K9" i="1" l="1"/>
  <c r="M10" i="1"/>
  <c r="L8" i="1"/>
  <c r="L7" i="1"/>
  <c r="J9" i="1"/>
  <c r="K10" i="1"/>
  <c r="J8" i="1"/>
  <c r="K7" i="1"/>
  <c r="M7" i="1"/>
  <c r="L9" i="1"/>
  <c r="I8" i="1"/>
  <c r="M8" i="1"/>
  <c r="I7" i="1"/>
  <c r="M9" i="1"/>
  <c r="J7" i="1"/>
  <c r="L10" i="1"/>
  <c r="J10" i="1"/>
  <c r="K8" i="1"/>
  <c r="A8" i="1"/>
  <c r="A9" i="1"/>
  <c r="A10" i="1"/>
  <c r="A7" i="1"/>
  <c r="N7" i="1" l="1"/>
  <c r="N9" i="1"/>
  <c r="N8" i="1"/>
  <c r="N10" i="1"/>
  <c r="O8" i="1" l="1"/>
  <c r="O9" i="1"/>
  <c r="O7" i="1"/>
  <c r="O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59AF91A5-FFC2-45E3-96B8-C43F7E4CCCAA}">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791735F7-D16A-4054-9928-930012E6B8AF}">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<sst xmlns="http://schemas.openxmlformats.org/spreadsheetml/2006/main" count="114" uniqueCount="52">
  <si>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</si>
  <si>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</si>
  <si>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</si>
  <si>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</si>
  <si>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</si>
  <si>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</si>
  <si>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</si>
  <si>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</si>
  <si>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</si>
  <si>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</si>
  <si>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</si>
  <si>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</si>
  <si>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</si>
  <si>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Vaughn</t>
  </si>
  <si>
    <t>Rank of Average</t>
  </si>
  <si>
    <t>Rank</t>
  </si>
  <si>
    <t xml:space="preserve">Bidders </t>
  </si>
  <si>
    <t xml:space="preserve">Bidders Amount </t>
  </si>
  <si>
    <t>Lowest cost</t>
  </si>
  <si>
    <t>Score</t>
  </si>
  <si>
    <t>Points</t>
  </si>
  <si>
    <t>RATIO FORMULA:  Points x (Lowest Cost / Bidders Amount)</t>
  </si>
  <si>
    <t>Avg of comm rank per vendor</t>
  </si>
  <si>
    <t>Total</t>
  </si>
  <si>
    <t>NOTE:  Purchasing recommends the ratio formula be used due to the cost difference between the highest and lowest bidder. The lowest cost received is divided by the bidder amount being evaluated and then multipled by the points (30%).  The lowest bidder will receive the full points (Highest Score).</t>
  </si>
  <si>
    <t>CMC</t>
  </si>
  <si>
    <t>E Contractors</t>
  </si>
  <si>
    <t>Noble</t>
  </si>
  <si>
    <t>RFP730-22132 UH Fuel Depot</t>
  </si>
  <si>
    <t>University of Houston Evaluation Matrix $1 Million+</t>
  </si>
  <si>
    <t>Name</t>
  </si>
  <si>
    <t>Evaluation Due Date</t>
  </si>
  <si>
    <t>9/23/22 @ 5 PM</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</si>
  <si>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</si>
  <si>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</si>
  <si>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</si>
  <si>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</si>
  <si>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</si>
  <si>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</si>
  <si>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</si>
  <si>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</si>
  <si>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</si>
  <si>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</si>
  <si>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Respondent’s Cost and Delivery Proposal (Section 4.3)
**ONLY PURCHASING WILL EVALUATE COST**</t>
  </si>
  <si>
    <t>Respondent’s qualifications and experience with a focus on fuel stations construction projects (Section 4.4)</t>
  </si>
  <si>
    <t>Respondent’s qualifications and experience of Proposed Construction Team (Section 4.5)</t>
  </si>
  <si>
    <t>Respondent’s construction and execution plan (Section 4.6)</t>
  </si>
  <si>
    <t>Respondent’s project planning and scheduling (Section 4.7)</t>
  </si>
  <si>
    <t>Respondent’s safety management program (Section 4.8)</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</si>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</sst>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F800]dddd\,\ mmmm\ dd\,\ yyyy"/>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color theme="1"/>
      <name val="Arial"/>
      <family val="2"/>
    </font>
    <font>
      <u/>
      <sz val="11"/>
      <color theme="10"/>
      <name val="Calibri"/>
      <family val="2"/>
      <scheme val="minor"/>
    </font>
    <font>
      <b/>
      <u/>
      <sz val="11"/>
      <color theme="10"/>
      <name val="Calibri"/>
      <family val="2"/>
      <scheme val="minor"/>
    </font>
    <font>
      <b/>
      <sz val="8"/>
      <color rgb="FFFF0000"/>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s>
  <borders count="32">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hair">
        <color auto="1"/>
      </top>
      <bottom style="hair">
        <color auto="1"/>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14">
    <xf numFmtId="0" fontId="0" fillId="0" borderId="0"/>
    <xf numFmtId="44" fontId="19" fillId="0" borderId="0" applyFont="0" applyFill="0" applyBorder="0" applyAlignment="0" applyProtection="0"/>
    <xf numFmtId="0" fontId="19" fillId="0" borderId="0"/>
    <xf numFmtId="0" fontId="16" fillId="0" borderId="0"/>
    <xf numFmtId="0" fontId="16" fillId="0" borderId="0"/>
    <xf numFmtId="0" fontId="19" fillId="2" borderId="1" applyNumberFormat="0" applyFont="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20" borderId="0" applyNumberFormat="0" applyBorder="0" applyAlignment="0" applyProtection="0"/>
    <xf numFmtId="0" fontId="23" fillId="4" borderId="0" applyNumberFormat="0" applyBorder="0" applyAlignment="0" applyProtection="0"/>
    <xf numFmtId="0" fontId="24" fillId="21" borderId="2" applyNumberFormat="0" applyAlignment="0" applyProtection="0"/>
    <xf numFmtId="0" fontId="25" fillId="22" borderId="3" applyNumberFormat="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8" borderId="2" applyNumberFormat="0" applyAlignment="0" applyProtection="0"/>
    <xf numFmtId="0" fontId="32" fillId="0" borderId="7" applyNumberFormat="0" applyFill="0" applyAlignment="0" applyProtection="0"/>
    <xf numFmtId="0" fontId="33" fillId="23" borderId="0" applyNumberFormat="0" applyBorder="0" applyAlignment="0" applyProtection="0"/>
    <xf numFmtId="0" fontId="20" fillId="2" borderId="1" applyNumberFormat="0" applyFont="0" applyAlignment="0" applyProtection="0"/>
    <xf numFmtId="0" fontId="34" fillId="21" borderId="8" applyNumberForma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15"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20" borderId="0" applyNumberFormat="0" applyBorder="0" applyAlignment="0" applyProtection="0"/>
    <xf numFmtId="0" fontId="23" fillId="4" borderId="0" applyNumberFormat="0" applyBorder="0" applyAlignment="0" applyProtection="0"/>
    <xf numFmtId="0" fontId="24" fillId="21" borderId="2" applyNumberFormat="0" applyAlignment="0" applyProtection="0"/>
    <xf numFmtId="0" fontId="25" fillId="22" borderId="3" applyNumberFormat="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8" borderId="2" applyNumberFormat="0" applyAlignment="0" applyProtection="0"/>
    <xf numFmtId="0" fontId="32" fillId="0" borderId="7" applyNumberFormat="0" applyFill="0" applyAlignment="0" applyProtection="0"/>
    <xf numFmtId="0" fontId="33" fillId="23" borderId="0" applyNumberFormat="0" applyBorder="0" applyAlignment="0" applyProtection="0"/>
    <xf numFmtId="0" fontId="34" fillId="21" borderId="8" applyNumberForma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19" fillId="0" borderId="0"/>
    <xf numFmtId="0" fontId="19" fillId="2" borderId="1" applyNumberFormat="0" applyFont="0" applyAlignment="0" applyProtection="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19" fillId="0" borderId="0"/>
    <xf numFmtId="0" fontId="19" fillId="2" borderId="1" applyNumberFormat="0" applyFont="0" applyAlignment="0" applyProtection="0"/>
    <xf numFmtId="0" fontId="7" fillId="0" borderId="0"/>
    <xf numFmtId="0" fontId="6" fillId="0" borderId="0"/>
    <xf numFmtId="0" fontId="6" fillId="0" borderId="0"/>
    <xf numFmtId="0" fontId="5" fillId="0" borderId="0"/>
    <xf numFmtId="0" fontId="5" fillId="0" borderId="0"/>
    <xf numFmtId="44" fontId="20" fillId="0" borderId="0" applyFont="0" applyFill="0" applyBorder="0" applyAlignment="0" applyProtection="0"/>
    <xf numFmtId="0" fontId="4" fillId="0" borderId="0"/>
    <xf numFmtId="43" fontId="19" fillId="0" borderId="0" applyFont="0" applyFill="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0" fontId="1" fillId="0" borderId="0"/>
    <xf numFmtId="0" fontId="49" fillId="0" borderId="0" applyNumberFormat="0" applyFill="0" applyBorder="0" applyAlignment="0" applyProtection="0"/>
  </cellStyleXfs>
  <cellXfs count="123">
    <xf numFmtId="0" fontId="0" fillId="0" borderId="0" xfId="0"/>
    <xf numFmtId="0" fontId="0" fillId="0" borderId="0" xfId="0" applyBorder="1"/>
    <xf numFmtId="0" fontId="17" fillId="0" borderId="0" xfId="0" applyFont="1" applyBorder="1" applyAlignment="1"/>
    <xf numFmtId="0" fontId="0" fillId="0" borderId="0" xfId="0" applyBorder="1"/>
    <xf numFmtId="0" fontId="17" fillId="0" borderId="0" xfId="0" applyFont="1" applyBorder="1" applyAlignment="1"/>
    <xf numFmtId="0" fontId="0" fillId="0" borderId="0" xfId="0"/>
    <xf numFmtId="0" fontId="19" fillId="0" borderId="0" xfId="0" applyFont="1"/>
    <xf numFmtId="0" fontId="0" fillId="0" borderId="0" xfId="0"/>
    <xf numFmtId="0" fontId="17" fillId="0" borderId="0" xfId="0" applyFont="1" applyBorder="1" applyAlignment="1">
      <alignment horizontal="left"/>
    </xf>
    <xf numFmtId="0" fontId="41" fillId="0" borderId="0" xfId="0" applyFont="1" applyBorder="1" applyAlignment="1">
      <alignment horizontal="left"/>
    </xf>
    <xf numFmtId="0" fontId="41" fillId="26" borderId="0" xfId="0" applyFont="1" applyFill="1" applyAlignment="1"/>
    <xf numFmtId="0" fontId="42" fillId="26" borderId="0" xfId="0" applyFont="1" applyFill="1"/>
    <xf numFmtId="0" fontId="18" fillId="26" borderId="0" xfId="0" applyFont="1" applyFill="1"/>
    <xf numFmtId="0" fontId="42" fillId="26" borderId="0" xfId="0" applyFont="1" applyFill="1" applyBorder="1"/>
    <xf numFmtId="0" fontId="17" fillId="26" borderId="0" xfId="0" applyFont="1" applyFill="1"/>
    <xf numFmtId="0" fontId="17" fillId="26" borderId="0" xfId="0" applyFont="1" applyFill="1" applyBorder="1" applyAlignment="1">
      <alignment horizontal="left" vertical="center"/>
    </xf>
    <xf numFmtId="0" fontId="17" fillId="26" borderId="0" xfId="0" applyFont="1" applyFill="1" applyBorder="1" applyAlignment="1">
      <alignment horizontal="right" textRotation="90" wrapText="1"/>
    </xf>
    <xf numFmtId="0" fontId="17" fillId="26" borderId="0" xfId="0" applyFont="1" applyFill="1" applyAlignment="1">
      <alignment horizontal="center" vertical="center"/>
    </xf>
    <xf numFmtId="0" fontId="18" fillId="26" borderId="11" xfId="0" applyFont="1" applyFill="1" applyBorder="1" applyAlignment="1">
      <alignment horizontal="right"/>
    </xf>
    <xf numFmtId="0" fontId="18" fillId="26" borderId="11" xfId="0" applyFont="1" applyFill="1" applyBorder="1" applyAlignment="1">
      <alignment horizontal="left"/>
    </xf>
    <xf numFmtId="0" fontId="43" fillId="26" borderId="0" xfId="0" applyFont="1" applyFill="1"/>
    <xf numFmtId="0" fontId="39" fillId="25" borderId="13" xfId="0" applyFont="1" applyFill="1" applyBorder="1" applyAlignment="1">
      <alignment horizontal="right"/>
    </xf>
    <xf numFmtId="0" fontId="38" fillId="25" borderId="14" xfId="0" applyFont="1" applyFill="1" applyBorder="1" applyAlignment="1">
      <alignment horizontal="right" textRotation="90" wrapText="1"/>
    </xf>
    <xf numFmtId="0" fontId="18" fillId="26" borderId="0" xfId="0" applyFont="1" applyFill="1" applyAlignment="1">
      <alignment horizontal="right"/>
    </xf>
    <xf numFmtId="0" fontId="45" fillId="0" borderId="0" xfId="98" applyFont="1" applyAlignment="1"/>
    <xf numFmtId="0" fontId="41" fillId="26" borderId="0" xfId="0" applyFont="1" applyFill="1" applyAlignment="1">
      <alignment horizontal="right"/>
    </xf>
    <xf numFmtId="2" fontId="0" fillId="0" borderId="0" xfId="0" applyNumberFormat="1"/>
    <xf numFmtId="0" fontId="18" fillId="26" borderId="11" xfId="0" applyFont="1" applyFill="1" applyBorder="1"/>
    <xf numFmtId="0" fontId="18" fillId="26" borderId="12" xfId="0" applyFont="1" applyFill="1" applyBorder="1"/>
    <xf numFmtId="0" fontId="17" fillId="26" borderId="14" xfId="0" applyFont="1" applyFill="1" applyBorder="1" applyAlignment="1">
      <alignment horizontal="right" textRotation="90" wrapText="1"/>
    </xf>
    <xf numFmtId="0" fontId="18" fillId="26" borderId="13" xfId="0" applyFont="1" applyFill="1" applyBorder="1" applyAlignment="1">
      <alignment horizontal="right"/>
    </xf>
    <xf numFmtId="0" fontId="18" fillId="26" borderId="22" xfId="0" applyFont="1" applyFill="1" applyBorder="1" applyAlignment="1">
      <alignment horizontal="right"/>
    </xf>
    <xf numFmtId="0" fontId="45" fillId="0" borderId="21" xfId="98" applyFont="1" applyBorder="1" applyAlignment="1">
      <alignment vertical="center"/>
    </xf>
    <xf numFmtId="0" fontId="0" fillId="0" borderId="0" xfId="0" applyFill="1"/>
    <xf numFmtId="2" fontId="46" fillId="0" borderId="0" xfId="98" applyNumberFormat="1" applyFont="1"/>
    <xf numFmtId="2" fontId="18" fillId="26" borderId="11" xfId="0" applyNumberFormat="1" applyFont="1" applyFill="1" applyBorder="1"/>
    <xf numFmtId="0" fontId="18" fillId="24" borderId="11" xfId="0" applyFont="1" applyFill="1" applyBorder="1" applyAlignment="1">
      <alignment horizontal="right"/>
    </xf>
    <xf numFmtId="0" fontId="18" fillId="24" borderId="12" xfId="0" applyFont="1" applyFill="1" applyBorder="1"/>
    <xf numFmtId="0" fontId="18" fillId="24" borderId="22" xfId="0" applyFont="1" applyFill="1" applyBorder="1" applyAlignment="1">
      <alignment horizontal="right"/>
    </xf>
    <xf numFmtId="2" fontId="18" fillId="24" borderId="11" xfId="0" applyNumberFormat="1" applyFont="1" applyFill="1" applyBorder="1"/>
    <xf numFmtId="0" fontId="18" fillId="24" borderId="11" xfId="0" applyFont="1" applyFill="1" applyBorder="1" applyAlignment="1">
      <alignment horizontal="left"/>
    </xf>
    <xf numFmtId="165" fontId="40" fillId="24" borderId="0" xfId="105" applyNumberFormat="1" applyFont="1" applyFill="1"/>
    <xf numFmtId="0" fontId="18" fillId="24" borderId="0" xfId="0" applyFont="1" applyFill="1"/>
    <xf numFmtId="2" fontId="19" fillId="0" borderId="0" xfId="98" applyNumberFormat="1" applyFont="1"/>
    <xf numFmtId="0" fontId="39" fillId="24" borderId="13" xfId="0" applyFont="1" applyFill="1" applyBorder="1" applyAlignment="1">
      <alignment horizontal="right"/>
    </xf>
    <xf numFmtId="0" fontId="19" fillId="0" borderId="0" xfId="98" applyFont="1"/>
    <xf numFmtId="0" fontId="45" fillId="0" borderId="10" xfId="110" applyFont="1" applyBorder="1" applyAlignment="1">
      <alignment horizontal="right"/>
    </xf>
    <xf numFmtId="0" fontId="47" fillId="0" borderId="10" xfId="110" applyFont="1" applyBorder="1" applyAlignment="1">
      <alignment horizontal="right"/>
    </xf>
    <xf numFmtId="0" fontId="19" fillId="0" borderId="0" xfId="98" applyFont="1"/>
    <xf numFmtId="0" fontId="19" fillId="0" borderId="0" xfId="98" applyFont="1"/>
    <xf numFmtId="0" fontId="19" fillId="0" borderId="0" xfId="98"/>
    <xf numFmtId="0" fontId="19" fillId="0" borderId="0" xfId="98" applyFont="1"/>
    <xf numFmtId="0" fontId="45" fillId="0" borderId="0" xfId="98" applyFont="1" applyAlignment="1">
      <alignment horizontal="left"/>
    </xf>
    <xf numFmtId="0" fontId="44" fillId="0" borderId="10" xfId="110" applyFont="1" applyBorder="1" applyAlignment="1">
      <alignment horizontal="center"/>
    </xf>
    <xf numFmtId="1" fontId="19" fillId="0" borderId="23" xfId="1" applyNumberFormat="1" applyFont="1" applyBorder="1" applyAlignment="1">
      <alignment horizontal="center" vertical="center"/>
    </xf>
    <xf numFmtId="1" fontId="19" fillId="0" borderId="0" xfId="1" applyNumberFormat="1" applyFont="1" applyBorder="1" applyAlignment="1">
      <alignment horizontal="center" vertical="center"/>
    </xf>
    <xf numFmtId="44" fontId="40" fillId="0" borderId="23" xfId="105" applyFont="1" applyBorder="1" applyAlignment="1">
      <alignment horizontal="center" vertical="center"/>
    </xf>
    <xf numFmtId="44" fontId="40" fillId="0" borderId="0" xfId="105" applyFont="1" applyAlignment="1">
      <alignment horizontal="center" vertical="center"/>
    </xf>
    <xf numFmtId="0" fontId="45" fillId="24" borderId="21" xfId="98" applyFont="1" applyFill="1" applyBorder="1" applyAlignment="1">
      <alignment horizontal="left" vertical="center"/>
    </xf>
    <xf numFmtId="0" fontId="0" fillId="24" borderId="0" xfId="0" applyFill="1" applyAlignment="1">
      <alignment horizontal="left" wrapText="1"/>
    </xf>
    <xf numFmtId="164" fontId="44" fillId="25" borderId="20" xfId="107" applyNumberFormat="1" applyFont="1" applyFill="1" applyBorder="1" applyAlignment="1">
      <alignment horizontal="left" vertical="center" wrapText="1"/>
    </xf>
    <xf numFmtId="164" fontId="44" fillId="25" borderId="18" xfId="107" applyNumberFormat="1" applyFont="1" applyFill="1" applyBorder="1" applyAlignment="1">
      <alignment horizontal="left" vertical="center" wrapText="1"/>
    </xf>
    <xf numFmtId="164" fontId="44" fillId="25" borderId="16" xfId="107" applyNumberFormat="1" applyFont="1" applyFill="1" applyBorder="1" applyAlignment="1">
      <alignment horizontal="left" vertical="center" wrapText="1"/>
    </xf>
    <xf numFmtId="164" fontId="44" fillId="25" borderId="20" xfId="107" applyNumberFormat="1" applyFont="1" applyFill="1" applyBorder="1" applyAlignment="1">
      <alignment horizontal="right" vertical="center" wrapText="1"/>
    </xf>
    <xf numFmtId="164" fontId="44" fillId="25" borderId="18" xfId="107" applyNumberFormat="1" applyFont="1" applyFill="1" applyBorder="1" applyAlignment="1">
      <alignment horizontal="right" vertical="center" wrapText="1"/>
    </xf>
    <xf numFmtId="164" fontId="44" fillId="25" borderId="16" xfId="107" applyNumberFormat="1" applyFont="1" applyFill="1" applyBorder="1" applyAlignment="1">
      <alignment horizontal="right" vertical="center" wrapText="1"/>
    </xf>
    <xf numFmtId="164" fontId="44" fillId="25" borderId="19" xfId="107" applyNumberFormat="1" applyFont="1" applyFill="1" applyBorder="1" applyAlignment="1">
      <alignment horizontal="right" vertical="center" wrapText="1"/>
    </xf>
    <xf numFmtId="164" fontId="44" fillId="25" borderId="17" xfId="107" applyNumberFormat="1" applyFont="1" applyFill="1" applyBorder="1" applyAlignment="1">
      <alignment horizontal="right" vertical="center" wrapText="1"/>
    </xf>
    <xf numFmtId="164" fontId="44" fillId="25" borderId="15" xfId="107" applyNumberFormat="1" applyFont="1" applyFill="1" applyBorder="1" applyAlignment="1">
      <alignment horizontal="right" vertical="center" wrapText="1"/>
    </xf>
    <xf numFmtId="0" fontId="41" fillId="0" borderId="0" xfId="0" applyFont="1" applyFill="1" applyAlignment="1">
      <alignment horizontal="left"/>
    </xf>
    <xf numFmtId="0" fontId="41" fillId="26" borderId="0" xfId="0" applyFont="1" applyFill="1" applyAlignment="1">
      <alignment horizontal="right"/>
    </xf>
    <xf numFmtId="0" fontId="17" fillId="26" borderId="0" xfId="98" applyFont="1" applyFill="1" applyAlignment="1">
      <alignment horizontal="left" wrapText="1"/>
    </xf>
    <xf numFmtId="0" fontId="17" fillId="26" borderId="0" xfId="98" applyFont="1" applyFill="1" applyAlignment="1">
      <alignment wrapText="1"/>
    </xf>
    <xf numFmtId="0" fontId="19" fillId="26" borderId="0" xfId="98" applyFill="1"/>
    <xf numFmtId="0" fontId="17" fillId="0" borderId="0" xfId="98" applyFont="1" applyAlignment="1">
      <alignment horizontal="left"/>
    </xf>
    <xf numFmtId="0" fontId="18" fillId="26" borderId="0" xfId="98" applyFont="1" applyFill="1"/>
    <xf numFmtId="0" fontId="44" fillId="26" borderId="0" xfId="112" applyFont="1" applyFill="1" applyAlignment="1">
      <alignment horizontal="left"/>
    </xf>
    <xf numFmtId="0" fontId="19" fillId="24" borderId="0" xfId="112" applyFont="1" applyFill="1" applyAlignment="1">
      <alignment horizontal="center"/>
    </xf>
    <xf numFmtId="166" fontId="48" fillId="0" borderId="0" xfId="112" applyNumberFormat="1" applyFont="1" applyAlignment="1">
      <alignment horizontal="center"/>
    </xf>
    <xf numFmtId="0" fontId="48" fillId="26" borderId="0" xfId="112" applyFont="1" applyFill="1"/>
    <xf numFmtId="0" fontId="50" fillId="26" borderId="0" xfId="113" applyFont="1" applyFill="1" applyAlignment="1">
      <alignment horizontal="left" wrapText="1"/>
    </xf>
    <xf numFmtId="0" fontId="50" fillId="26" borderId="0" xfId="113" applyFont="1" applyFill="1" applyAlignment="1">
      <alignment wrapText="1"/>
    </xf>
    <xf numFmtId="0" fontId="19" fillId="24" borderId="21" xfId="98" applyFill="1" applyBorder="1" applyAlignment="1">
      <alignment horizontal="center" wrapText="1"/>
    </xf>
    <xf numFmtId="0" fontId="40" fillId="26" borderId="0" xfId="98" applyFont="1" applyFill="1" applyAlignment="1">
      <alignment horizontal="left" wrapText="1"/>
    </xf>
    <xf numFmtId="0" fontId="50" fillId="26" borderId="0" xfId="113" applyFont="1" applyFill="1" applyAlignment="1">
      <alignment horizontal="left"/>
    </xf>
    <xf numFmtId="0" fontId="50" fillId="26" borderId="0" xfId="113" applyFont="1" applyFill="1" applyAlignment="1"/>
    <xf numFmtId="0" fontId="50" fillId="26" borderId="0" xfId="113" applyFont="1" applyFill="1" applyAlignment="1">
      <alignment horizontal="left"/>
    </xf>
    <xf numFmtId="0" fontId="19" fillId="26" borderId="0" xfId="98" applyFill="1" applyAlignment="1">
      <alignment horizontal="center"/>
    </xf>
    <xf numFmtId="0" fontId="45" fillId="27" borderId="24" xfId="98" applyFont="1" applyFill="1" applyBorder="1" applyAlignment="1">
      <alignment horizontal="left"/>
    </xf>
    <xf numFmtId="0" fontId="45" fillId="27" borderId="23" xfId="98" applyFont="1" applyFill="1" applyBorder="1" applyAlignment="1">
      <alignment horizontal="left"/>
    </xf>
    <xf numFmtId="0" fontId="45" fillId="27" borderId="25" xfId="98" applyFont="1" applyFill="1" applyBorder="1" applyAlignment="1">
      <alignment horizontal="left"/>
    </xf>
    <xf numFmtId="0" fontId="51" fillId="26" borderId="24" xfId="98" applyFont="1" applyFill="1" applyBorder="1" applyAlignment="1">
      <alignment horizontal="left" vertical="top" wrapText="1"/>
    </xf>
    <xf numFmtId="0" fontId="43" fillId="26" borderId="23" xfId="98" applyFont="1" applyFill="1" applyBorder="1" applyAlignment="1">
      <alignment horizontal="left" vertical="top" wrapText="1"/>
    </xf>
    <xf numFmtId="0" fontId="43" fillId="26" borderId="25" xfId="98" applyFont="1" applyFill="1" applyBorder="1" applyAlignment="1">
      <alignment horizontal="left" vertical="top" wrapText="1"/>
    </xf>
    <xf numFmtId="0" fontId="43" fillId="26" borderId="24" xfId="98" applyFont="1" applyFill="1" applyBorder="1" applyAlignment="1">
      <alignment horizontal="left" vertical="top" wrapText="1"/>
    </xf>
    <xf numFmtId="0" fontId="52" fillId="26" borderId="0" xfId="98" applyFont="1" applyFill="1" applyAlignment="1">
      <alignment wrapText="1"/>
    </xf>
    <xf numFmtId="0" fontId="52" fillId="25" borderId="26" xfId="98" applyFont="1" applyFill="1" applyBorder="1" applyAlignment="1">
      <alignment horizontal="center" wrapText="1"/>
    </xf>
    <xf numFmtId="0" fontId="52" fillId="25" borderId="27" xfId="98" applyFont="1" applyFill="1" applyBorder="1" applyAlignment="1">
      <alignment horizontal="center" wrapText="1"/>
    </xf>
    <xf numFmtId="0" fontId="52" fillId="25" borderId="28" xfId="98" applyFont="1" applyFill="1" applyBorder="1" applyAlignment="1">
      <alignment horizontal="center" wrapText="1"/>
    </xf>
    <xf numFmtId="0" fontId="52" fillId="26" borderId="0" xfId="98" applyFont="1" applyFill="1" applyAlignment="1">
      <alignment horizontal="center" wrapText="1"/>
    </xf>
    <xf numFmtId="0" fontId="40" fillId="26" borderId="11" xfId="98" applyFont="1" applyFill="1" applyBorder="1" applyAlignment="1">
      <alignment wrapText="1"/>
    </xf>
    <xf numFmtId="0" fontId="19" fillId="28" borderId="13" xfId="98" applyFill="1" applyBorder="1" applyAlignment="1">
      <alignment horizontal="center"/>
    </xf>
    <xf numFmtId="0" fontId="19" fillId="28" borderId="11" xfId="98" applyFill="1" applyBorder="1" applyAlignment="1">
      <alignment horizontal="center"/>
    </xf>
    <xf numFmtId="0" fontId="19" fillId="28" borderId="29" xfId="98" applyFill="1" applyBorder="1" applyAlignment="1">
      <alignment horizontal="center"/>
    </xf>
    <xf numFmtId="0" fontId="19" fillId="24" borderId="13" xfId="98" applyFill="1" applyBorder="1" applyAlignment="1">
      <alignment horizontal="center"/>
    </xf>
    <xf numFmtId="0" fontId="19" fillId="24" borderId="11" xfId="98" applyFill="1" applyBorder="1" applyAlignment="1">
      <alignment horizontal="center"/>
    </xf>
    <xf numFmtId="0" fontId="19" fillId="24" borderId="29" xfId="98" applyFill="1" applyBorder="1" applyAlignment="1">
      <alignment horizontal="center"/>
    </xf>
    <xf numFmtId="0" fontId="40" fillId="26" borderId="12" xfId="98" applyFont="1" applyFill="1" applyBorder="1" applyAlignment="1">
      <alignment wrapText="1"/>
    </xf>
    <xf numFmtId="0" fontId="19" fillId="28" borderId="22" xfId="98" applyFill="1" applyBorder="1" applyAlignment="1">
      <alignment horizontal="center"/>
    </xf>
    <xf numFmtId="0" fontId="19" fillId="28" borderId="12" xfId="98" applyFill="1" applyBorder="1" applyAlignment="1">
      <alignment horizontal="center"/>
    </xf>
    <xf numFmtId="0" fontId="19" fillId="28" borderId="30" xfId="98" applyFill="1" applyBorder="1" applyAlignment="1">
      <alignment horizontal="center"/>
    </xf>
    <xf numFmtId="0" fontId="19" fillId="24" borderId="22" xfId="98" applyFill="1" applyBorder="1" applyAlignment="1">
      <alignment horizontal="center"/>
    </xf>
    <xf numFmtId="0" fontId="19" fillId="24" borderId="12" xfId="98" applyFill="1" applyBorder="1" applyAlignment="1">
      <alignment horizontal="center"/>
    </xf>
    <xf numFmtId="0" fontId="19" fillId="24" borderId="30" xfId="98" applyFill="1" applyBorder="1" applyAlignment="1">
      <alignment horizontal="center"/>
    </xf>
    <xf numFmtId="0" fontId="19" fillId="29" borderId="0" xfId="98" applyFill="1"/>
    <xf numFmtId="0" fontId="19" fillId="29" borderId="31" xfId="98" applyFill="1" applyBorder="1"/>
    <xf numFmtId="0" fontId="19" fillId="26" borderId="10" xfId="98" applyFill="1" applyBorder="1"/>
    <xf numFmtId="0" fontId="47" fillId="26" borderId="0" xfId="98" applyFont="1" applyFill="1"/>
    <xf numFmtId="0" fontId="19" fillId="26" borderId="0" xfId="98" applyFill="1" applyAlignment="1">
      <alignment wrapText="1"/>
    </xf>
    <xf numFmtId="0" fontId="53" fillId="0" borderId="0" xfId="112" applyFont="1" applyAlignment="1">
      <alignment horizontal="left"/>
    </xf>
    <xf numFmtId="0" fontId="40" fillId="26" borderId="0" xfId="98" applyFont="1" applyFill="1"/>
    <xf numFmtId="0" fontId="49" fillId="26" borderId="0" xfId="113" applyFill="1"/>
    <xf numFmtId="0" fontId="43" fillId="26" borderId="0" xfId="98" applyFont="1" applyFill="1"/>
  </cellXfs>
  <cellStyles count="114">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omma 2" xfId="107" xr:uid="{00000000-0005-0000-0000-000036000000}"/>
    <cellStyle name="Currency" xfId="105" builtinId="4"/>
    <cellStyle name="Currency 2" xfId="1" xr:uid="{00000000-0005-0000-0000-000038000000}"/>
    <cellStyle name="Explanatory Text 2" xfId="75" xr:uid="{00000000-0005-0000-0000-000039000000}"/>
    <cellStyle name="Explanatory Text 3" xfId="33" xr:uid="{00000000-0005-0000-0000-00003A000000}"/>
    <cellStyle name="Good 2" xfId="76" xr:uid="{00000000-0005-0000-0000-00003C000000}"/>
    <cellStyle name="Good 3" xfId="34" xr:uid="{00000000-0005-0000-0000-00003D000000}"/>
    <cellStyle name="Heading 1 2" xfId="77" xr:uid="{00000000-0005-0000-0000-00003E000000}"/>
    <cellStyle name="Heading 1 3" xfId="35" xr:uid="{00000000-0005-0000-0000-00003F000000}"/>
    <cellStyle name="Heading 2 2" xfId="78" xr:uid="{00000000-0005-0000-0000-000040000000}"/>
    <cellStyle name="Heading 2 3" xfId="36" xr:uid="{00000000-0005-0000-0000-000041000000}"/>
    <cellStyle name="Heading 3 2" xfId="79" xr:uid="{00000000-0005-0000-0000-000042000000}"/>
    <cellStyle name="Heading 3 3" xfId="37" xr:uid="{00000000-0005-0000-0000-000043000000}"/>
    <cellStyle name="Heading 4 2" xfId="80" xr:uid="{00000000-0005-0000-0000-000044000000}"/>
    <cellStyle name="Heading 4 3" xfId="38" xr:uid="{00000000-0005-0000-0000-000045000000}"/>
    <cellStyle name="Hyperlink 2" xfId="113" xr:uid="{30C23D46-FD88-45C0-AF87-DA0CCEA5766F}"/>
    <cellStyle name="Input 2" xfId="81" xr:uid="{00000000-0005-0000-0000-000046000000}"/>
    <cellStyle name="Input 3" xfId="39" xr:uid="{00000000-0005-0000-0000-000047000000}"/>
    <cellStyle name="Linked Cell 2" xfId="82" xr:uid="{00000000-0005-0000-0000-000048000000}"/>
    <cellStyle name="Linked Cell 3" xfId="40" xr:uid="{00000000-0005-0000-0000-000049000000}"/>
    <cellStyle name="Neutral 2" xfId="83" xr:uid="{00000000-0005-0000-0000-00004A000000}"/>
    <cellStyle name="Neutral 3" xfId="41" xr:uid="{00000000-0005-0000-0000-00004B000000}"/>
    <cellStyle name="Normal" xfId="0" builtinId="0"/>
    <cellStyle name="Normal 2" xfId="2" xr:uid="{00000000-0005-0000-0000-00004D000000}"/>
    <cellStyle name="Normal 3" xfId="3" xr:uid="{00000000-0005-0000-0000-00004E000000}"/>
    <cellStyle name="Normal 3 2" xfId="88" xr:uid="{00000000-0005-0000-0000-00004F000000}"/>
    <cellStyle name="Normal 3 3" xfId="97" xr:uid="{00000000-0005-0000-0000-000050000000}"/>
    <cellStyle name="Normal 3 3 2" xfId="108" xr:uid="{00000000-0005-0000-0000-000051000000}"/>
    <cellStyle name="Normal 3 4" xfId="106" xr:uid="{00000000-0005-0000-0000-000052000000}"/>
    <cellStyle name="Normal 4" xfId="4" xr:uid="{00000000-0005-0000-0000-000053000000}"/>
    <cellStyle name="Normal 4 10" xfId="100" xr:uid="{00000000-0005-0000-0000-000054000000}"/>
    <cellStyle name="Normal 4 11" xfId="102" xr:uid="{00000000-0005-0000-0000-000055000000}"/>
    <cellStyle name="Normal 4 12" xfId="104" xr:uid="{00000000-0005-0000-0000-000056000000}"/>
    <cellStyle name="Normal 4 13" xfId="110" xr:uid="{6D3B3FE7-58B7-46FD-9DC8-83A2EA3F9F8E}"/>
    <cellStyle name="Normal 4 2" xfId="47" xr:uid="{00000000-0005-0000-0000-000057000000}"/>
    <cellStyle name="Normal 4 3" xfId="90" xr:uid="{00000000-0005-0000-0000-000058000000}"/>
    <cellStyle name="Normal 4 4" xfId="91" xr:uid="{00000000-0005-0000-0000-000059000000}"/>
    <cellStyle name="Normal 4 5" xfId="92" xr:uid="{00000000-0005-0000-0000-00005A000000}"/>
    <cellStyle name="Normal 4 6" xfId="93" xr:uid="{00000000-0005-0000-0000-00005B000000}"/>
    <cellStyle name="Normal 4 7" xfId="94" xr:uid="{00000000-0005-0000-0000-00005C000000}"/>
    <cellStyle name="Normal 4 8" xfId="95" xr:uid="{00000000-0005-0000-0000-00005D000000}"/>
    <cellStyle name="Normal 4 9" xfId="96" xr:uid="{00000000-0005-0000-0000-00005E000000}"/>
    <cellStyle name="Normal 5" xfId="98" xr:uid="{00000000-0005-0000-0000-00005F000000}"/>
    <cellStyle name="Normal 6" xfId="101" xr:uid="{00000000-0005-0000-0000-000060000000}"/>
    <cellStyle name="Normal 7" xfId="103" xr:uid="{00000000-0005-0000-0000-000061000000}"/>
    <cellStyle name="Normal 8" xfId="109" xr:uid="{A643D567-4C6B-43ED-B9F4-FC200AD060EC}"/>
    <cellStyle name="Normal 9" xfId="112" xr:uid="{19309CC4-98AE-4A02-A060-5DBE356359F9}"/>
    <cellStyle name="Note 2" xfId="5" xr:uid="{00000000-0005-0000-0000-000062000000}"/>
    <cellStyle name="Note 3" xfId="89" xr:uid="{00000000-0005-0000-0000-000063000000}"/>
    <cellStyle name="Note 4" xfId="42" xr:uid="{00000000-0005-0000-0000-000064000000}"/>
    <cellStyle name="Note 4 2" xfId="99" xr:uid="{00000000-0005-0000-0000-000065000000}"/>
    <cellStyle name="Output 2" xfId="84" xr:uid="{00000000-0005-0000-0000-000066000000}"/>
    <cellStyle name="Output 3" xfId="43" xr:uid="{00000000-0005-0000-0000-000067000000}"/>
    <cellStyle name="Percent 2" xfId="111" xr:uid="{8290E454-0905-4E41-A8BF-A75FD5B3F472}"/>
    <cellStyle name="Title 2" xfId="85" xr:uid="{00000000-0005-0000-0000-000068000000}"/>
    <cellStyle name="Title 3" xfId="44" xr:uid="{00000000-0005-0000-0000-000069000000}"/>
    <cellStyle name="Total 2" xfId="86" xr:uid="{00000000-0005-0000-0000-00006A000000}"/>
    <cellStyle name="Total 3" xfId="45" xr:uid="{00000000-0005-0000-0000-00006B000000}"/>
    <cellStyle name="Warning Text 2" xfId="87" xr:uid="{00000000-0005-0000-0000-00006C000000}"/>
    <cellStyle name="Warning Text 3" xfId="46" xr:uid="{00000000-0005-0000-0000-00006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CCD7832A-0A8A-4368-B62F-E103B476D605}"/>
            </a:ext>
          </a:extLst>
        </xdr:cNvPr>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
  <sheetViews>
    <sheetView workbookViewId="0">
      <selection activeCell="J4" sqref="J4:J7"/>
    </sheetView>
  </sheetViews>
  <sheetFormatPr defaultRowHeight="12.75" x14ac:dyDescent="0.2"/>
  <cols>
    <col min="1" max="3" width="9.42578125" customWidth="1"/>
    <col min="4" max="7" width="8.85546875" customWidth="1"/>
    <col min="8" max="9" width="8.85546875" style="7" customWidth="1"/>
    <col min="10" max="10" width="15" style="7" bestFit="1" customWidth="1"/>
  </cols>
  <sheetData>
    <row r="1" spans="1:12" ht="15.75" x14ac:dyDescent="0.25">
      <c r="A1" s="9" t="s">
        <v>0</v>
      </c>
      <c r="B1" s="8"/>
      <c r="C1" s="8"/>
      <c r="D1" s="8"/>
      <c r="E1" s="4"/>
      <c r="F1" s="4"/>
      <c r="G1" s="4"/>
      <c r="H1" s="4"/>
      <c r="I1" s="4"/>
      <c r="J1" s="4"/>
    </row>
    <row r="2" spans="1:12" ht="15.75" x14ac:dyDescent="0.25">
      <c r="A2" s="2"/>
      <c r="B2" s="1"/>
      <c r="C2" s="3"/>
      <c r="D2" s="3"/>
      <c r="E2" s="3"/>
      <c r="F2" s="3"/>
      <c r="G2" s="3"/>
      <c r="H2" s="3"/>
      <c r="I2" s="3"/>
      <c r="J2" s="3"/>
      <c r="K2" s="3"/>
    </row>
    <row r="3" spans="1:12" s="6" customFormat="1" x14ac:dyDescent="0.2">
      <c r="A3" s="53"/>
      <c r="B3" s="53"/>
      <c r="C3" s="53"/>
      <c r="D3" s="46" t="s">
        <v>6</v>
      </c>
      <c r="E3" s="46" t="s">
        <v>7</v>
      </c>
      <c r="F3" s="46" t="s">
        <v>8</v>
      </c>
      <c r="G3" s="46" t="s">
        <v>9</v>
      </c>
      <c r="H3" s="46" t="s">
        <v>10</v>
      </c>
      <c r="I3" s="46" t="s">
        <v>11</v>
      </c>
      <c r="J3" s="47" t="s">
        <v>23</v>
      </c>
    </row>
    <row r="4" spans="1:12" x14ac:dyDescent="0.2">
      <c r="A4" s="52" t="s">
        <v>25</v>
      </c>
      <c r="B4" s="52"/>
      <c r="C4" s="52"/>
      <c r="D4" s="43">
        <f>'Pricing Score Calculation'!E5</f>
        <v>30</v>
      </c>
      <c r="E4" s="45">
        <v>5</v>
      </c>
      <c r="F4" s="45">
        <v>3</v>
      </c>
      <c r="G4" s="45">
        <v>2</v>
      </c>
      <c r="H4" s="45">
        <v>2</v>
      </c>
      <c r="I4" s="45">
        <v>2</v>
      </c>
      <c r="J4" s="34">
        <f>SUM(D4:I4)</f>
        <v>44</v>
      </c>
    </row>
    <row r="5" spans="1:12" x14ac:dyDescent="0.2">
      <c r="A5" s="52" t="s">
        <v>26</v>
      </c>
      <c r="B5" s="52"/>
      <c r="C5" s="52"/>
      <c r="D5" s="43">
        <f>'Pricing Score Calculation'!E6</f>
        <v>26.894573272770739</v>
      </c>
      <c r="E5" s="45">
        <v>10</v>
      </c>
      <c r="F5" s="45">
        <v>6</v>
      </c>
      <c r="G5" s="45">
        <v>4</v>
      </c>
      <c r="H5" s="45">
        <v>4</v>
      </c>
      <c r="I5" s="45">
        <v>4</v>
      </c>
      <c r="J5" s="34">
        <f t="shared" ref="J5:J7" si="0">SUM(D5:I5)</f>
        <v>54.894573272770742</v>
      </c>
      <c r="L5" s="5"/>
    </row>
    <row r="6" spans="1:12" x14ac:dyDescent="0.2">
      <c r="A6" s="52" t="s">
        <v>27</v>
      </c>
      <c r="B6" s="52"/>
      <c r="C6" s="52"/>
      <c r="D6" s="43">
        <f>'Pricing Score Calculation'!E7</f>
        <v>24.293068566087502</v>
      </c>
      <c r="E6" s="45">
        <v>25</v>
      </c>
      <c r="F6" s="45">
        <v>15</v>
      </c>
      <c r="G6" s="45">
        <v>10</v>
      </c>
      <c r="H6" s="45">
        <v>10</v>
      </c>
      <c r="I6" s="45">
        <v>10</v>
      </c>
      <c r="J6" s="34">
        <f t="shared" si="0"/>
        <v>94.293068566087499</v>
      </c>
      <c r="L6" s="5"/>
    </row>
    <row r="7" spans="1:12" x14ac:dyDescent="0.2">
      <c r="A7" s="52" t="s">
        <v>13</v>
      </c>
      <c r="B7" s="52"/>
      <c r="C7" s="52"/>
      <c r="D7" s="43">
        <f>'Pricing Score Calculation'!E8</f>
        <v>26.717293752157403</v>
      </c>
      <c r="E7" s="45">
        <v>25</v>
      </c>
      <c r="F7" s="45">
        <v>15</v>
      </c>
      <c r="G7" s="45">
        <v>10</v>
      </c>
      <c r="H7" s="45">
        <v>10</v>
      </c>
      <c r="I7" s="45">
        <v>10</v>
      </c>
      <c r="J7" s="34">
        <f t="shared" si="0"/>
        <v>96.717293752157403</v>
      </c>
    </row>
  </sheetData>
  <mergeCells count="5">
    <mergeCell ref="A6:C6"/>
    <mergeCell ref="A7:C7"/>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2"/>
  <sheetViews>
    <sheetView workbookViewId="0">
      <selection activeCell="J4" sqref="J4:J7"/>
    </sheetView>
  </sheetViews>
  <sheetFormatPr defaultRowHeight="12.75" x14ac:dyDescent="0.2"/>
  <cols>
    <col min="11" max="11" width="14.42578125" bestFit="1" customWidth="1"/>
  </cols>
  <sheetData>
    <row r="1" spans="1:16" ht="15.75" x14ac:dyDescent="0.25">
      <c r="A1" s="9" t="s">
        <v>0</v>
      </c>
      <c r="B1" s="8"/>
      <c r="C1" s="8"/>
      <c r="D1" s="8"/>
      <c r="E1" s="4"/>
      <c r="F1" s="4"/>
      <c r="G1" s="4"/>
      <c r="H1" s="4"/>
      <c r="I1" s="4"/>
    </row>
    <row r="2" spans="1:16" ht="15.75" x14ac:dyDescent="0.25">
      <c r="A2" s="4"/>
      <c r="B2" s="3"/>
      <c r="C2" s="3"/>
      <c r="D2" s="3"/>
      <c r="E2" s="3"/>
      <c r="F2" s="3"/>
      <c r="G2" s="3"/>
      <c r="H2" s="3"/>
      <c r="I2" s="3"/>
    </row>
    <row r="3" spans="1:16" x14ac:dyDescent="0.2">
      <c r="A3" s="53"/>
      <c r="B3" s="53"/>
      <c r="C3" s="53"/>
      <c r="D3" s="46" t="s">
        <v>6</v>
      </c>
      <c r="E3" s="46" t="s">
        <v>7</v>
      </c>
      <c r="F3" s="46" t="s">
        <v>8</v>
      </c>
      <c r="G3" s="46" t="s">
        <v>9</v>
      </c>
      <c r="H3" s="46" t="s">
        <v>10</v>
      </c>
      <c r="I3" s="46" t="s">
        <v>11</v>
      </c>
      <c r="J3" s="47" t="s">
        <v>23</v>
      </c>
      <c r="K3" s="6"/>
      <c r="L3" s="6"/>
      <c r="M3" s="6"/>
      <c r="N3" s="6"/>
      <c r="O3" s="6"/>
      <c r="P3" s="6"/>
    </row>
    <row r="4" spans="1:16" x14ac:dyDescent="0.2">
      <c r="A4" s="52" t="s">
        <v>25</v>
      </c>
      <c r="B4" s="52"/>
      <c r="C4" s="52"/>
      <c r="D4" s="43">
        <f>'Pricing Score Calculation'!E5</f>
        <v>30</v>
      </c>
      <c r="E4" s="48">
        <v>5</v>
      </c>
      <c r="F4" s="48">
        <v>3</v>
      </c>
      <c r="G4" s="48">
        <v>2</v>
      </c>
      <c r="H4" s="48">
        <v>2</v>
      </c>
      <c r="I4" s="48">
        <v>2</v>
      </c>
      <c r="J4" s="34">
        <f>SUM(D4:I4)</f>
        <v>44</v>
      </c>
      <c r="K4" s="7"/>
      <c r="L4" s="7"/>
      <c r="M4" s="7"/>
      <c r="N4" s="7"/>
      <c r="O4" s="7"/>
      <c r="P4" s="7"/>
    </row>
    <row r="5" spans="1:16" x14ac:dyDescent="0.2">
      <c r="A5" s="52" t="s">
        <v>26</v>
      </c>
      <c r="B5" s="52"/>
      <c r="C5" s="52"/>
      <c r="D5" s="43">
        <f>'Pricing Score Calculation'!E6</f>
        <v>26.894573272770739</v>
      </c>
      <c r="E5" s="48">
        <v>10</v>
      </c>
      <c r="F5" s="48">
        <v>5.6999999999999993</v>
      </c>
      <c r="G5" s="48">
        <v>4</v>
      </c>
      <c r="H5" s="48">
        <v>4.5999999999999996</v>
      </c>
      <c r="I5" s="48">
        <v>5</v>
      </c>
      <c r="J5" s="34">
        <f t="shared" ref="J5:J7" si="0">SUM(D5:I5)</f>
        <v>56.194573272770747</v>
      </c>
      <c r="K5" s="7"/>
      <c r="L5" s="7"/>
      <c r="M5" s="7"/>
      <c r="N5" s="7"/>
      <c r="O5" s="7"/>
      <c r="P5" s="7"/>
    </row>
    <row r="6" spans="1:16" x14ac:dyDescent="0.2">
      <c r="A6" s="52" t="s">
        <v>27</v>
      </c>
      <c r="B6" s="52"/>
      <c r="C6" s="52"/>
      <c r="D6" s="43">
        <f>'Pricing Score Calculation'!E7</f>
        <v>24.293068566087502</v>
      </c>
      <c r="E6" s="48">
        <v>25</v>
      </c>
      <c r="F6" s="48">
        <v>15</v>
      </c>
      <c r="G6" s="48">
        <v>10</v>
      </c>
      <c r="H6" s="48">
        <v>10</v>
      </c>
      <c r="I6" s="48">
        <v>10</v>
      </c>
      <c r="J6" s="34">
        <f t="shared" si="0"/>
        <v>94.293068566087499</v>
      </c>
      <c r="K6" s="7"/>
      <c r="L6" s="7"/>
      <c r="M6" s="7"/>
      <c r="N6" s="7"/>
      <c r="O6" s="7"/>
      <c r="P6" s="7"/>
    </row>
    <row r="7" spans="1:16" x14ac:dyDescent="0.2">
      <c r="A7" s="52" t="s">
        <v>13</v>
      </c>
      <c r="B7" s="52"/>
      <c r="C7" s="52"/>
      <c r="D7" s="43">
        <f>'Pricing Score Calculation'!E8</f>
        <v>26.717293752157403</v>
      </c>
      <c r="E7" s="48">
        <v>25</v>
      </c>
      <c r="F7" s="48">
        <v>15</v>
      </c>
      <c r="G7" s="48">
        <v>10</v>
      </c>
      <c r="H7" s="48">
        <v>10</v>
      </c>
      <c r="I7" s="48">
        <v>10</v>
      </c>
      <c r="J7" s="34">
        <f t="shared" si="0"/>
        <v>96.717293752157403</v>
      </c>
      <c r="K7" s="7"/>
      <c r="L7" s="7"/>
      <c r="M7" s="7"/>
      <c r="N7" s="7"/>
      <c r="O7" s="7"/>
      <c r="P7" s="7"/>
    </row>
    <row r="8" spans="1:16" x14ac:dyDescent="0.2">
      <c r="A8" s="7"/>
      <c r="B8" s="7"/>
      <c r="C8" s="7"/>
      <c r="D8" s="7"/>
      <c r="E8" s="7"/>
      <c r="F8" s="7"/>
      <c r="G8" s="7"/>
      <c r="H8" s="7"/>
      <c r="I8" s="7"/>
      <c r="J8" s="7"/>
      <c r="K8" s="7"/>
      <c r="L8" s="7"/>
      <c r="M8" s="7"/>
      <c r="N8" s="7"/>
      <c r="O8" s="7"/>
      <c r="P8" s="7"/>
    </row>
    <row r="9" spans="1:16" x14ac:dyDescent="0.2">
      <c r="A9" s="7"/>
      <c r="B9" s="7"/>
      <c r="C9" s="7"/>
      <c r="D9" s="7"/>
      <c r="E9" s="7"/>
      <c r="F9" s="7"/>
      <c r="G9" s="7"/>
      <c r="H9" s="7"/>
      <c r="I9" s="7"/>
      <c r="J9" s="7"/>
      <c r="K9" s="7"/>
      <c r="L9" s="7"/>
      <c r="M9" s="7"/>
      <c r="N9" s="7"/>
      <c r="O9" s="7"/>
      <c r="P9" s="7"/>
    </row>
    <row r="10" spans="1:16" x14ac:dyDescent="0.2">
      <c r="A10" s="7"/>
      <c r="B10" s="7"/>
      <c r="C10" s="7"/>
      <c r="D10" s="7"/>
      <c r="E10" s="7"/>
      <c r="F10" s="7"/>
      <c r="G10" s="7"/>
      <c r="H10" s="7"/>
      <c r="I10" s="7"/>
      <c r="J10" s="7"/>
      <c r="K10" s="7"/>
      <c r="L10" s="7"/>
      <c r="M10" s="7"/>
      <c r="N10" s="7"/>
      <c r="O10" s="7"/>
      <c r="P10" s="7"/>
    </row>
    <row r="11" spans="1:16" x14ac:dyDescent="0.2">
      <c r="A11" s="7"/>
      <c r="B11" s="7"/>
      <c r="C11" s="7"/>
      <c r="D11" s="7"/>
      <c r="E11" s="7"/>
      <c r="F11" s="7"/>
      <c r="G11" s="7"/>
      <c r="H11" s="7"/>
      <c r="I11" s="7"/>
      <c r="J11" s="7"/>
      <c r="K11" s="7"/>
      <c r="L11" s="7"/>
      <c r="M11" s="7"/>
      <c r="N11" s="7"/>
      <c r="O11" s="7"/>
      <c r="P11" s="7"/>
    </row>
    <row r="12" spans="1:16" x14ac:dyDescent="0.2">
      <c r="A12" s="7"/>
      <c r="B12" s="7"/>
      <c r="C12" s="7"/>
      <c r="D12" s="7"/>
      <c r="E12" s="7"/>
      <c r="F12" s="7"/>
      <c r="G12" s="7"/>
      <c r="H12" s="7"/>
      <c r="I12" s="7"/>
      <c r="J12" s="7"/>
      <c r="K12" s="7"/>
      <c r="L12" s="7"/>
      <c r="M12" s="7"/>
      <c r="N12" s="7"/>
      <c r="O12" s="7"/>
      <c r="P12" s="7"/>
    </row>
    <row r="13" spans="1:16" x14ac:dyDescent="0.2">
      <c r="A13" s="7"/>
      <c r="B13" s="7"/>
      <c r="C13" s="7"/>
      <c r="D13" s="7"/>
      <c r="E13" s="7"/>
      <c r="F13" s="7"/>
      <c r="G13" s="7"/>
      <c r="H13" s="7"/>
      <c r="I13" s="7"/>
      <c r="J13" s="7"/>
      <c r="K13" s="7"/>
      <c r="L13" s="7"/>
      <c r="M13" s="7"/>
      <c r="N13" s="7"/>
      <c r="O13" s="7"/>
      <c r="P13" s="7"/>
    </row>
    <row r="14" spans="1:16" x14ac:dyDescent="0.2">
      <c r="A14" s="7"/>
      <c r="B14" s="7"/>
      <c r="C14" s="7"/>
      <c r="D14" s="7"/>
      <c r="E14" s="7"/>
      <c r="F14" s="7"/>
      <c r="G14" s="7"/>
      <c r="H14" s="7"/>
      <c r="I14" s="7"/>
      <c r="J14" s="7"/>
      <c r="K14" s="7"/>
      <c r="L14" s="7"/>
      <c r="M14" s="7"/>
      <c r="N14" s="7"/>
      <c r="O14" s="7"/>
      <c r="P14" s="7"/>
    </row>
    <row r="15" spans="1:16" x14ac:dyDescent="0.2">
      <c r="A15" s="7"/>
      <c r="B15" s="7"/>
      <c r="C15" s="7"/>
      <c r="D15" s="7"/>
      <c r="E15" s="7"/>
      <c r="F15" s="7"/>
      <c r="G15" s="7"/>
      <c r="H15" s="7"/>
      <c r="I15" s="7"/>
      <c r="J15" s="7"/>
      <c r="K15" s="7"/>
      <c r="L15" s="7"/>
      <c r="M15" s="7"/>
      <c r="N15" s="7"/>
      <c r="O15" s="7"/>
      <c r="P15" s="7"/>
    </row>
    <row r="16" spans="1:16" x14ac:dyDescent="0.2">
      <c r="A16" s="7"/>
      <c r="B16" s="7"/>
      <c r="C16" s="7"/>
      <c r="D16" s="7"/>
      <c r="E16" s="7"/>
      <c r="F16" s="7"/>
      <c r="G16" s="7"/>
      <c r="H16" s="7"/>
      <c r="I16" s="7"/>
      <c r="J16" s="7"/>
      <c r="K16" s="7"/>
      <c r="L16" s="7"/>
      <c r="M16" s="7"/>
      <c r="N16" s="7"/>
      <c r="O16" s="7"/>
      <c r="P16" s="7"/>
    </row>
    <row r="17" spans="1:16" x14ac:dyDescent="0.2">
      <c r="A17" s="7"/>
      <c r="B17" s="7"/>
      <c r="C17" s="7"/>
      <c r="D17" s="7"/>
      <c r="E17" s="7"/>
      <c r="F17" s="7"/>
      <c r="G17" s="7"/>
      <c r="H17" s="7"/>
      <c r="I17" s="7"/>
      <c r="J17" s="7"/>
      <c r="K17" s="7"/>
      <c r="L17" s="7"/>
      <c r="M17" s="7"/>
      <c r="N17" s="7"/>
      <c r="O17" s="7"/>
      <c r="P17" s="7"/>
    </row>
    <row r="18" spans="1:16" x14ac:dyDescent="0.2">
      <c r="A18" s="7"/>
      <c r="B18" s="7"/>
      <c r="C18" s="7"/>
      <c r="D18" s="7"/>
      <c r="E18" s="7"/>
      <c r="F18" s="7"/>
      <c r="G18" s="7"/>
      <c r="H18" s="7"/>
      <c r="I18" s="7"/>
      <c r="J18" s="7"/>
      <c r="K18" s="7"/>
      <c r="L18" s="7"/>
      <c r="M18" s="7"/>
      <c r="N18" s="7"/>
      <c r="O18" s="7"/>
      <c r="P18" s="7"/>
    </row>
    <row r="19" spans="1:16" x14ac:dyDescent="0.2">
      <c r="A19" s="7"/>
      <c r="B19" s="7"/>
      <c r="C19" s="7"/>
      <c r="D19" s="7"/>
      <c r="E19" s="7"/>
      <c r="F19" s="7"/>
      <c r="G19" s="7"/>
      <c r="H19" s="7"/>
      <c r="I19" s="7"/>
      <c r="J19" s="7"/>
      <c r="K19" s="7"/>
      <c r="L19" s="7"/>
      <c r="M19" s="7"/>
      <c r="N19" s="7"/>
      <c r="O19" s="7"/>
      <c r="P19" s="7"/>
    </row>
    <row r="20" spans="1:16" x14ac:dyDescent="0.2">
      <c r="A20" s="7"/>
      <c r="B20" s="7"/>
      <c r="C20" s="7"/>
      <c r="D20" s="7"/>
      <c r="E20" s="7"/>
      <c r="F20" s="7"/>
      <c r="G20" s="7"/>
      <c r="H20" s="7"/>
      <c r="I20" s="7"/>
      <c r="J20" s="7"/>
      <c r="K20" s="7"/>
      <c r="L20" s="7"/>
      <c r="M20" s="7"/>
      <c r="N20" s="7"/>
      <c r="O20" s="7"/>
      <c r="P20" s="7"/>
    </row>
    <row r="21" spans="1:16" x14ac:dyDescent="0.2">
      <c r="A21" s="7"/>
      <c r="B21" s="7"/>
      <c r="C21" s="7"/>
      <c r="D21" s="7"/>
      <c r="E21" s="7"/>
      <c r="F21" s="7"/>
      <c r="G21" s="7"/>
      <c r="H21" s="7"/>
      <c r="I21" s="7"/>
      <c r="J21" s="7"/>
      <c r="K21" s="7"/>
      <c r="L21" s="7"/>
      <c r="M21" s="7"/>
      <c r="N21" s="7"/>
      <c r="O21" s="7"/>
      <c r="P21" s="7"/>
    </row>
    <row r="22" spans="1:16" x14ac:dyDescent="0.2">
      <c r="A22" s="7"/>
      <c r="B22" s="7"/>
      <c r="C22" s="7"/>
      <c r="D22" s="7"/>
      <c r="E22" s="7"/>
      <c r="F22" s="7"/>
      <c r="G22" s="7"/>
      <c r="H22" s="7"/>
      <c r="I22" s="7"/>
      <c r="J22" s="7"/>
      <c r="K22" s="7"/>
      <c r="L22" s="7"/>
      <c r="M22" s="7"/>
      <c r="N22" s="7"/>
      <c r="O22" s="7"/>
      <c r="P22" s="7"/>
    </row>
  </sheetData>
  <mergeCells count="5">
    <mergeCell ref="A6:C6"/>
    <mergeCell ref="A7:C7"/>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2"/>
  <sheetViews>
    <sheetView workbookViewId="0">
      <selection activeCell="J4" sqref="J4:J7"/>
    </sheetView>
  </sheetViews>
  <sheetFormatPr defaultRowHeight="12.75" x14ac:dyDescent="0.2"/>
  <cols>
    <col min="10" max="10" width="9.85546875" bestFit="1" customWidth="1"/>
    <col min="11" max="11" width="14.42578125" bestFit="1" customWidth="1"/>
  </cols>
  <sheetData>
    <row r="1" spans="1:16" ht="15.75" x14ac:dyDescent="0.25">
      <c r="A1" s="9" t="s">
        <v>0</v>
      </c>
      <c r="B1" s="8"/>
      <c r="C1" s="8"/>
      <c r="D1" s="8"/>
      <c r="E1" s="4"/>
      <c r="F1" s="4"/>
      <c r="G1" s="4"/>
      <c r="H1" s="4"/>
      <c r="I1" s="4"/>
      <c r="J1" s="7"/>
    </row>
    <row r="2" spans="1:16" ht="15.75" x14ac:dyDescent="0.25">
      <c r="A2" s="4"/>
      <c r="B2" s="3"/>
      <c r="C2" s="3"/>
      <c r="D2" s="3"/>
      <c r="E2" s="3"/>
      <c r="F2" s="3"/>
      <c r="G2" s="3"/>
      <c r="H2" s="3"/>
      <c r="I2" s="3"/>
    </row>
    <row r="3" spans="1:16" x14ac:dyDescent="0.2">
      <c r="A3" s="53"/>
      <c r="B3" s="53"/>
      <c r="C3" s="53"/>
      <c r="D3" s="46" t="s">
        <v>6</v>
      </c>
      <c r="E3" s="46" t="s">
        <v>7</v>
      </c>
      <c r="F3" s="46" t="s">
        <v>8</v>
      </c>
      <c r="G3" s="46" t="s">
        <v>9</v>
      </c>
      <c r="H3" s="46" t="s">
        <v>10</v>
      </c>
      <c r="I3" s="46" t="s">
        <v>11</v>
      </c>
      <c r="J3" s="47" t="s">
        <v>23</v>
      </c>
      <c r="K3" s="6"/>
      <c r="L3" s="6"/>
      <c r="M3" s="6"/>
      <c r="N3" s="6"/>
      <c r="O3" s="6"/>
      <c r="P3" s="6"/>
    </row>
    <row r="4" spans="1:16" x14ac:dyDescent="0.2">
      <c r="A4" s="52" t="s">
        <v>25</v>
      </c>
      <c r="B4" s="52"/>
      <c r="C4" s="52"/>
      <c r="D4" s="43">
        <f>'Pricing Score Calculation'!E5</f>
        <v>30</v>
      </c>
      <c r="E4" s="49">
        <v>15</v>
      </c>
      <c r="F4" s="49">
        <v>9</v>
      </c>
      <c r="G4" s="49">
        <v>6.8</v>
      </c>
      <c r="H4" s="49">
        <v>6.8</v>
      </c>
      <c r="I4" s="49">
        <v>6.8</v>
      </c>
      <c r="J4" s="34">
        <f>SUM(D4:I4)</f>
        <v>74.399999999999991</v>
      </c>
      <c r="K4" s="7"/>
      <c r="L4" s="7"/>
      <c r="M4" s="7"/>
      <c r="N4" s="7"/>
      <c r="O4" s="7"/>
      <c r="P4" s="7"/>
    </row>
    <row r="5" spans="1:16" x14ac:dyDescent="0.2">
      <c r="A5" s="52" t="s">
        <v>26</v>
      </c>
      <c r="B5" s="52"/>
      <c r="C5" s="52"/>
      <c r="D5" s="43">
        <f>'Pricing Score Calculation'!E6</f>
        <v>26.894573272770739</v>
      </c>
      <c r="E5" s="49">
        <v>12.5</v>
      </c>
      <c r="F5" s="49">
        <v>9</v>
      </c>
      <c r="G5" s="49">
        <v>6.4</v>
      </c>
      <c r="H5" s="49">
        <v>5</v>
      </c>
      <c r="I5" s="49">
        <v>6</v>
      </c>
      <c r="J5" s="34">
        <f t="shared" ref="J5:J7" si="0">SUM(D5:I5)</f>
        <v>65.794573272770748</v>
      </c>
      <c r="K5" s="7"/>
      <c r="L5" s="7"/>
      <c r="M5" s="7"/>
      <c r="N5" s="7"/>
      <c r="O5" s="7"/>
      <c r="P5" s="7"/>
    </row>
    <row r="6" spans="1:16" x14ac:dyDescent="0.2">
      <c r="A6" s="52" t="s">
        <v>27</v>
      </c>
      <c r="B6" s="52"/>
      <c r="C6" s="52"/>
      <c r="D6" s="43">
        <f>'Pricing Score Calculation'!E7</f>
        <v>24.293068566087502</v>
      </c>
      <c r="E6" s="49">
        <v>12.5</v>
      </c>
      <c r="F6" s="49">
        <v>10.5</v>
      </c>
      <c r="G6" s="49">
        <v>6.8</v>
      </c>
      <c r="H6" s="49">
        <v>6.8</v>
      </c>
      <c r="I6" s="49">
        <v>6.8</v>
      </c>
      <c r="J6" s="34">
        <f t="shared" si="0"/>
        <v>67.69306856608749</v>
      </c>
      <c r="K6" s="7"/>
      <c r="L6" s="7"/>
      <c r="M6" s="7"/>
      <c r="N6" s="7"/>
      <c r="O6" s="7"/>
      <c r="P6" s="7"/>
    </row>
    <row r="7" spans="1:16" x14ac:dyDescent="0.2">
      <c r="A7" s="52" t="s">
        <v>13</v>
      </c>
      <c r="B7" s="52"/>
      <c r="C7" s="52"/>
      <c r="D7" s="43">
        <f>'Pricing Score Calculation'!E8</f>
        <v>26.717293752157403</v>
      </c>
      <c r="E7" s="49">
        <v>15</v>
      </c>
      <c r="F7" s="49">
        <v>10.5</v>
      </c>
      <c r="G7" s="49">
        <v>6.8</v>
      </c>
      <c r="H7" s="49">
        <v>6.4</v>
      </c>
      <c r="I7" s="49">
        <v>6.8</v>
      </c>
      <c r="J7" s="34">
        <f t="shared" si="0"/>
        <v>72.217293752157403</v>
      </c>
      <c r="K7" s="7"/>
      <c r="L7" s="7"/>
      <c r="M7" s="7"/>
      <c r="N7" s="7"/>
      <c r="O7" s="7"/>
      <c r="P7" s="7"/>
    </row>
    <row r="8" spans="1:16" x14ac:dyDescent="0.2">
      <c r="A8" s="7"/>
      <c r="B8" s="7"/>
      <c r="C8" s="7"/>
      <c r="D8" s="7"/>
      <c r="E8" s="7"/>
      <c r="F8" s="7"/>
      <c r="G8" s="7"/>
      <c r="H8" s="7"/>
      <c r="I8" s="7"/>
      <c r="J8" s="7"/>
      <c r="K8" s="7"/>
      <c r="L8" s="7"/>
      <c r="M8" s="7"/>
      <c r="N8" s="7"/>
      <c r="O8" s="7"/>
      <c r="P8" s="7"/>
    </row>
    <row r="9" spans="1:16" x14ac:dyDescent="0.2">
      <c r="A9" s="7"/>
      <c r="B9" s="7"/>
      <c r="C9" s="7"/>
      <c r="D9" s="7"/>
      <c r="E9" s="7"/>
      <c r="F9" s="7"/>
      <c r="G9" s="7"/>
      <c r="H9" s="7"/>
      <c r="I9" s="7"/>
      <c r="J9" s="7"/>
      <c r="K9" s="7"/>
      <c r="L9" s="7"/>
      <c r="M9" s="7"/>
      <c r="N9" s="7"/>
      <c r="O9" s="7"/>
      <c r="P9" s="7"/>
    </row>
    <row r="10" spans="1:16" x14ac:dyDescent="0.2">
      <c r="A10" s="7"/>
      <c r="B10" s="7"/>
      <c r="C10" s="7"/>
      <c r="D10" s="7"/>
      <c r="E10" s="7"/>
      <c r="F10" s="7"/>
      <c r="G10" s="7"/>
      <c r="H10" s="7"/>
      <c r="I10" s="7"/>
      <c r="J10" s="7"/>
      <c r="K10" s="7"/>
      <c r="L10" s="7"/>
      <c r="M10" s="7"/>
      <c r="N10" s="7"/>
      <c r="O10" s="7"/>
      <c r="P10" s="7"/>
    </row>
    <row r="11" spans="1:16" x14ac:dyDescent="0.2">
      <c r="A11" s="7"/>
      <c r="B11" s="7"/>
      <c r="C11" s="7"/>
      <c r="D11" s="7"/>
      <c r="E11" s="7"/>
      <c r="F11" s="7"/>
      <c r="G11" s="7"/>
      <c r="H11" s="7"/>
      <c r="I11" s="7"/>
      <c r="J11" s="7"/>
      <c r="K11" s="7"/>
      <c r="L11" s="7"/>
      <c r="M11" s="7"/>
      <c r="N11" s="7"/>
      <c r="O11" s="7"/>
      <c r="P11" s="7"/>
    </row>
    <row r="12" spans="1:16" x14ac:dyDescent="0.2">
      <c r="A12" s="7"/>
      <c r="B12" s="7"/>
      <c r="C12" s="7"/>
      <c r="D12" s="7"/>
      <c r="E12" s="7"/>
      <c r="F12" s="7"/>
      <c r="G12" s="7"/>
      <c r="H12" s="7"/>
      <c r="I12" s="7"/>
      <c r="J12" s="7"/>
      <c r="K12" s="7"/>
      <c r="L12" s="7"/>
      <c r="M12" s="7"/>
      <c r="N12" s="7"/>
      <c r="O12" s="7"/>
      <c r="P12" s="7"/>
    </row>
    <row r="13" spans="1:16" x14ac:dyDescent="0.2">
      <c r="A13" s="7"/>
      <c r="B13" s="7"/>
      <c r="C13" s="7"/>
      <c r="D13" s="7"/>
      <c r="E13" s="7"/>
      <c r="F13" s="7"/>
      <c r="G13" s="7"/>
      <c r="H13" s="7"/>
      <c r="I13" s="7"/>
      <c r="J13" s="7"/>
      <c r="K13" s="7"/>
      <c r="L13" s="7"/>
      <c r="M13" s="7"/>
      <c r="N13" s="7"/>
      <c r="O13" s="7"/>
      <c r="P13" s="7"/>
    </row>
    <row r="14" spans="1:16" x14ac:dyDescent="0.2">
      <c r="A14" s="7"/>
      <c r="B14" s="7"/>
      <c r="C14" s="7"/>
      <c r="D14" s="7"/>
      <c r="E14" s="7"/>
      <c r="F14" s="7"/>
      <c r="G14" s="7"/>
      <c r="H14" s="7"/>
      <c r="I14" s="7"/>
      <c r="J14" s="7"/>
      <c r="K14" s="7"/>
      <c r="L14" s="7"/>
      <c r="M14" s="7"/>
      <c r="N14" s="7"/>
      <c r="O14" s="7"/>
      <c r="P14" s="7"/>
    </row>
    <row r="15" spans="1:16" x14ac:dyDescent="0.2">
      <c r="A15" s="7"/>
      <c r="B15" s="7"/>
      <c r="C15" s="7"/>
      <c r="D15" s="7"/>
      <c r="E15" s="7"/>
      <c r="F15" s="7"/>
      <c r="G15" s="7"/>
      <c r="H15" s="7"/>
      <c r="I15" s="7"/>
      <c r="J15" s="7"/>
      <c r="K15" s="7"/>
      <c r="L15" s="7"/>
      <c r="M15" s="7"/>
      <c r="N15" s="7"/>
      <c r="O15" s="7"/>
      <c r="P15" s="7"/>
    </row>
    <row r="16" spans="1:16" x14ac:dyDescent="0.2">
      <c r="A16" s="7"/>
      <c r="B16" s="7"/>
      <c r="C16" s="7"/>
      <c r="D16" s="7"/>
      <c r="E16" s="7"/>
      <c r="F16" s="7"/>
      <c r="G16" s="7"/>
      <c r="H16" s="7"/>
      <c r="I16" s="7"/>
      <c r="J16" s="7"/>
      <c r="K16" s="7"/>
      <c r="L16" s="7"/>
      <c r="M16" s="7"/>
      <c r="N16" s="7"/>
      <c r="O16" s="7"/>
      <c r="P16" s="7"/>
    </row>
    <row r="17" spans="1:16" x14ac:dyDescent="0.2">
      <c r="A17" s="7"/>
      <c r="B17" s="7"/>
      <c r="C17" s="7"/>
      <c r="D17" s="7"/>
      <c r="E17" s="7"/>
      <c r="F17" s="7"/>
      <c r="G17" s="7"/>
      <c r="H17" s="7"/>
      <c r="I17" s="7"/>
      <c r="J17" s="7"/>
      <c r="K17" s="7"/>
      <c r="L17" s="7"/>
      <c r="M17" s="7"/>
      <c r="N17" s="7"/>
      <c r="O17" s="7"/>
      <c r="P17" s="7"/>
    </row>
    <row r="18" spans="1:16" x14ac:dyDescent="0.2">
      <c r="A18" s="7"/>
      <c r="B18" s="7"/>
      <c r="C18" s="7"/>
      <c r="D18" s="7"/>
      <c r="E18" s="7"/>
      <c r="F18" s="7"/>
      <c r="G18" s="7"/>
      <c r="H18" s="7"/>
      <c r="I18" s="7"/>
      <c r="J18" s="7"/>
      <c r="K18" s="7"/>
      <c r="L18" s="7"/>
      <c r="M18" s="7"/>
      <c r="N18" s="7"/>
      <c r="O18" s="7"/>
      <c r="P18" s="7"/>
    </row>
    <row r="19" spans="1:16" x14ac:dyDescent="0.2">
      <c r="A19" s="7"/>
      <c r="B19" s="7"/>
      <c r="C19" s="7"/>
      <c r="D19" s="7"/>
      <c r="E19" s="7"/>
      <c r="F19" s="7"/>
      <c r="G19" s="7"/>
      <c r="H19" s="7"/>
      <c r="I19" s="7"/>
      <c r="J19" s="7"/>
      <c r="K19" s="7"/>
      <c r="L19" s="7"/>
      <c r="M19" s="7"/>
      <c r="N19" s="7"/>
      <c r="O19" s="7"/>
      <c r="P19" s="7"/>
    </row>
    <row r="20" spans="1:16" x14ac:dyDescent="0.2">
      <c r="A20" s="7"/>
      <c r="B20" s="7"/>
      <c r="C20" s="7"/>
      <c r="D20" s="7"/>
      <c r="E20" s="7"/>
      <c r="F20" s="7"/>
      <c r="G20" s="7"/>
      <c r="H20" s="7"/>
      <c r="I20" s="7"/>
      <c r="J20" s="7"/>
      <c r="K20" s="7"/>
      <c r="L20" s="7"/>
      <c r="M20" s="7"/>
      <c r="N20" s="7"/>
      <c r="O20" s="7"/>
      <c r="P20" s="7"/>
    </row>
    <row r="21" spans="1:16" x14ac:dyDescent="0.2">
      <c r="A21" s="7"/>
      <c r="B21" s="7"/>
      <c r="C21" s="7"/>
      <c r="D21" s="7"/>
      <c r="E21" s="7"/>
      <c r="F21" s="7"/>
      <c r="G21" s="7"/>
      <c r="H21" s="7"/>
      <c r="I21" s="7"/>
      <c r="J21" s="7"/>
      <c r="K21" s="7"/>
      <c r="L21" s="7"/>
      <c r="M21" s="7"/>
      <c r="N21" s="7"/>
      <c r="O21" s="7"/>
      <c r="P21" s="7"/>
    </row>
    <row r="22" spans="1:16" x14ac:dyDescent="0.2">
      <c r="A22" s="7"/>
      <c r="B22" s="7"/>
      <c r="C22" s="7"/>
      <c r="D22" s="7"/>
      <c r="E22" s="7"/>
      <c r="F22" s="7"/>
      <c r="G22" s="7"/>
      <c r="H22" s="7"/>
      <c r="I22" s="7"/>
      <c r="J22" s="7"/>
      <c r="K22" s="7"/>
      <c r="L22" s="7"/>
      <c r="M22" s="7"/>
      <c r="N22" s="7"/>
      <c r="O22" s="7"/>
      <c r="P22" s="7"/>
    </row>
  </sheetData>
  <mergeCells count="5">
    <mergeCell ref="A6:C6"/>
    <mergeCell ref="A7:C7"/>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2"/>
  <sheetViews>
    <sheetView workbookViewId="0">
      <selection activeCell="J4" sqref="J4:J7"/>
    </sheetView>
  </sheetViews>
  <sheetFormatPr defaultRowHeight="12.75" x14ac:dyDescent="0.2"/>
  <cols>
    <col min="10" max="10" width="9.85546875" bestFit="1" customWidth="1"/>
    <col min="11" max="11" width="14.42578125" bestFit="1" customWidth="1"/>
  </cols>
  <sheetData>
    <row r="1" spans="1:16" ht="15.75" x14ac:dyDescent="0.25">
      <c r="A1" s="9" t="s">
        <v>0</v>
      </c>
      <c r="B1" s="8"/>
      <c r="C1" s="8"/>
      <c r="D1" s="8"/>
      <c r="E1" s="4"/>
      <c r="F1" s="4"/>
      <c r="G1" s="4"/>
      <c r="H1" s="4"/>
      <c r="I1" s="4"/>
      <c r="J1" s="7"/>
    </row>
    <row r="2" spans="1:16" ht="15.75" x14ac:dyDescent="0.25">
      <c r="A2" s="4"/>
      <c r="B2" s="3"/>
      <c r="C2" s="3"/>
      <c r="D2" s="3"/>
      <c r="E2" s="3"/>
      <c r="F2" s="3"/>
      <c r="G2" s="3"/>
      <c r="H2" s="3"/>
      <c r="I2" s="3"/>
      <c r="J2" s="3"/>
    </row>
    <row r="3" spans="1:16" x14ac:dyDescent="0.2">
      <c r="A3" s="53"/>
      <c r="B3" s="53"/>
      <c r="C3" s="53"/>
      <c r="D3" s="46" t="s">
        <v>6</v>
      </c>
      <c r="E3" s="46" t="s">
        <v>7</v>
      </c>
      <c r="F3" s="46" t="s">
        <v>8</v>
      </c>
      <c r="G3" s="46" t="s">
        <v>9</v>
      </c>
      <c r="H3" s="46" t="s">
        <v>10</v>
      </c>
      <c r="I3" s="46" t="s">
        <v>11</v>
      </c>
      <c r="J3" s="47" t="s">
        <v>23</v>
      </c>
      <c r="K3" s="6"/>
      <c r="L3" s="6"/>
      <c r="M3" s="6"/>
      <c r="N3" s="6"/>
      <c r="O3" s="6"/>
      <c r="P3" s="6"/>
    </row>
    <row r="4" spans="1:16" x14ac:dyDescent="0.2">
      <c r="A4" s="52" t="s">
        <v>25</v>
      </c>
      <c r="B4" s="52"/>
      <c r="C4" s="52"/>
      <c r="D4" s="43">
        <f>'Pricing Score Calculation'!E5</f>
        <v>30</v>
      </c>
      <c r="E4" s="50">
        <v>13</v>
      </c>
      <c r="F4" s="50">
        <v>8.1000000000000014</v>
      </c>
      <c r="G4" s="50">
        <v>5.2</v>
      </c>
      <c r="H4" s="50">
        <v>5.4</v>
      </c>
      <c r="I4" s="50">
        <v>5</v>
      </c>
      <c r="J4" s="34">
        <f>SUM(D4:I4)</f>
        <v>66.7</v>
      </c>
      <c r="K4" s="7"/>
      <c r="L4" s="7"/>
      <c r="M4" s="7"/>
      <c r="N4" s="7"/>
      <c r="O4" s="7"/>
      <c r="P4" s="7"/>
    </row>
    <row r="5" spans="1:16" x14ac:dyDescent="0.2">
      <c r="A5" s="52" t="s">
        <v>26</v>
      </c>
      <c r="B5" s="52"/>
      <c r="C5" s="52"/>
      <c r="D5" s="43">
        <f>'Pricing Score Calculation'!E6</f>
        <v>26.894573272770739</v>
      </c>
      <c r="E5" s="50">
        <v>12.5</v>
      </c>
      <c r="F5" s="50">
        <v>9.6000000000000014</v>
      </c>
      <c r="G5" s="50">
        <v>5.6</v>
      </c>
      <c r="H5" s="50">
        <v>5.6</v>
      </c>
      <c r="I5" s="50">
        <v>4.8</v>
      </c>
      <c r="J5" s="34">
        <f t="shared" ref="J5:J7" si="0">SUM(D5:I5)</f>
        <v>64.994573272770751</v>
      </c>
      <c r="K5" s="7"/>
      <c r="L5" s="7"/>
      <c r="M5" s="7"/>
      <c r="N5" s="7"/>
      <c r="O5" s="7"/>
      <c r="P5" s="7"/>
    </row>
    <row r="6" spans="1:16" x14ac:dyDescent="0.2">
      <c r="A6" s="52" t="s">
        <v>27</v>
      </c>
      <c r="B6" s="52"/>
      <c r="C6" s="52"/>
      <c r="D6" s="43">
        <f>'Pricing Score Calculation'!E7</f>
        <v>24.293068566087502</v>
      </c>
      <c r="E6" s="50">
        <v>15</v>
      </c>
      <c r="F6" s="50">
        <v>13.799999999999999</v>
      </c>
      <c r="G6" s="50">
        <v>8.4</v>
      </c>
      <c r="H6" s="50">
        <v>8.6</v>
      </c>
      <c r="I6" s="50">
        <v>8.8000000000000007</v>
      </c>
      <c r="J6" s="34">
        <f t="shared" si="0"/>
        <v>78.893068566087493</v>
      </c>
      <c r="K6" s="7"/>
      <c r="L6" s="7"/>
      <c r="M6" s="7"/>
      <c r="N6" s="7"/>
      <c r="O6" s="7"/>
      <c r="P6" s="7"/>
    </row>
    <row r="7" spans="1:16" x14ac:dyDescent="0.2">
      <c r="A7" s="52" t="s">
        <v>13</v>
      </c>
      <c r="B7" s="52"/>
      <c r="C7" s="52"/>
      <c r="D7" s="43">
        <f>'Pricing Score Calculation'!E8</f>
        <v>26.717293752157403</v>
      </c>
      <c r="E7" s="50">
        <v>23</v>
      </c>
      <c r="F7" s="50">
        <v>14.100000000000001</v>
      </c>
      <c r="G7" s="50">
        <v>8.4</v>
      </c>
      <c r="H7" s="50">
        <v>8.8000000000000007</v>
      </c>
      <c r="I7" s="50">
        <v>8.4</v>
      </c>
      <c r="J7" s="34">
        <f t="shared" si="0"/>
        <v>89.417293752157406</v>
      </c>
      <c r="K7" s="7"/>
      <c r="L7" s="7"/>
      <c r="M7" s="7"/>
      <c r="N7" s="7"/>
      <c r="O7" s="7"/>
      <c r="P7" s="7"/>
    </row>
    <row r="8" spans="1:16" x14ac:dyDescent="0.2">
      <c r="A8" s="7"/>
      <c r="B8" s="7"/>
      <c r="C8" s="7"/>
      <c r="D8" s="7"/>
      <c r="E8" s="7"/>
      <c r="F8" s="7"/>
      <c r="G8" s="7"/>
      <c r="H8" s="7"/>
      <c r="I8" s="7"/>
      <c r="J8" s="7"/>
      <c r="K8" s="7"/>
      <c r="L8" s="7"/>
      <c r="M8" s="7"/>
      <c r="N8" s="7"/>
      <c r="O8" s="7"/>
      <c r="P8" s="7"/>
    </row>
    <row r="9" spans="1:16" x14ac:dyDescent="0.2">
      <c r="A9" s="7"/>
      <c r="B9" s="7"/>
      <c r="C9" s="7"/>
      <c r="D9" s="7"/>
      <c r="E9" s="7"/>
      <c r="F9" s="7"/>
      <c r="G9" s="7"/>
      <c r="H9" s="7"/>
      <c r="I9" s="7"/>
      <c r="J9" s="7"/>
      <c r="K9" s="7"/>
      <c r="L9" s="7"/>
      <c r="M9" s="7"/>
      <c r="N9" s="7"/>
      <c r="O9" s="7"/>
      <c r="P9" s="7"/>
    </row>
    <row r="10" spans="1:16" x14ac:dyDescent="0.2">
      <c r="A10" s="7"/>
      <c r="B10" s="7"/>
      <c r="C10" s="7"/>
      <c r="D10" s="7"/>
      <c r="E10" s="7"/>
      <c r="F10" s="7"/>
      <c r="G10" s="7"/>
      <c r="H10" s="7"/>
      <c r="I10" s="7"/>
      <c r="J10" s="7"/>
      <c r="K10" s="7"/>
      <c r="L10" s="7"/>
      <c r="M10" s="7"/>
      <c r="N10" s="7"/>
      <c r="O10" s="7"/>
      <c r="P10" s="7"/>
    </row>
    <row r="11" spans="1:16" x14ac:dyDescent="0.2">
      <c r="A11" s="7"/>
      <c r="B11" s="7"/>
      <c r="C11" s="7"/>
      <c r="D11" s="7"/>
      <c r="E11" s="7"/>
      <c r="F11" s="7"/>
      <c r="G11" s="7"/>
      <c r="H11" s="7"/>
      <c r="I11" s="7"/>
      <c r="J11" s="7"/>
      <c r="K11" s="7"/>
      <c r="L11" s="7"/>
      <c r="M11" s="7"/>
      <c r="N11" s="7"/>
      <c r="O11" s="7"/>
      <c r="P11" s="7"/>
    </row>
    <row r="12" spans="1:16" x14ac:dyDescent="0.2">
      <c r="A12" s="7"/>
      <c r="B12" s="7"/>
      <c r="C12" s="7"/>
      <c r="D12" s="7"/>
      <c r="E12" s="7"/>
      <c r="F12" s="7"/>
      <c r="G12" s="7"/>
      <c r="H12" s="7"/>
      <c r="I12" s="7"/>
      <c r="J12" s="7"/>
      <c r="K12" s="7"/>
      <c r="L12" s="7"/>
      <c r="M12" s="7"/>
      <c r="N12" s="7"/>
      <c r="O12" s="7"/>
      <c r="P12" s="7"/>
    </row>
    <row r="13" spans="1:16" x14ac:dyDescent="0.2">
      <c r="A13" s="7"/>
      <c r="B13" s="7"/>
      <c r="C13" s="7"/>
      <c r="D13" s="7"/>
      <c r="E13" s="7"/>
      <c r="F13" s="7"/>
      <c r="G13" s="7"/>
      <c r="H13" s="7"/>
      <c r="I13" s="7"/>
      <c r="J13" s="7"/>
      <c r="K13" s="7"/>
      <c r="L13" s="7"/>
      <c r="M13" s="7"/>
      <c r="N13" s="7"/>
      <c r="O13" s="7"/>
      <c r="P13" s="7"/>
    </row>
    <row r="14" spans="1:16" x14ac:dyDescent="0.2">
      <c r="A14" s="7"/>
      <c r="B14" s="7"/>
      <c r="C14" s="7"/>
      <c r="D14" s="7"/>
      <c r="E14" s="7"/>
      <c r="F14" s="7"/>
      <c r="G14" s="7"/>
      <c r="H14" s="7"/>
      <c r="I14" s="7"/>
      <c r="J14" s="7"/>
      <c r="K14" s="7"/>
      <c r="L14" s="7"/>
      <c r="M14" s="7"/>
      <c r="N14" s="7"/>
      <c r="O14" s="7"/>
      <c r="P14" s="7"/>
    </row>
    <row r="15" spans="1:16" x14ac:dyDescent="0.2">
      <c r="A15" s="7"/>
      <c r="B15" s="7"/>
      <c r="C15" s="7"/>
      <c r="D15" s="7"/>
      <c r="E15" s="7"/>
      <c r="F15" s="7"/>
      <c r="G15" s="7"/>
      <c r="H15" s="7"/>
      <c r="I15" s="7"/>
      <c r="J15" s="7"/>
      <c r="K15" s="7"/>
      <c r="L15" s="7"/>
      <c r="M15" s="7"/>
      <c r="N15" s="7"/>
      <c r="O15" s="7"/>
      <c r="P15" s="7"/>
    </row>
    <row r="16" spans="1:16" x14ac:dyDescent="0.2">
      <c r="A16" s="7"/>
      <c r="B16" s="7"/>
      <c r="C16" s="7"/>
      <c r="D16" s="7"/>
      <c r="E16" s="7"/>
      <c r="F16" s="7"/>
      <c r="G16" s="7"/>
      <c r="H16" s="7"/>
      <c r="I16" s="7"/>
      <c r="J16" s="7"/>
      <c r="K16" s="7"/>
      <c r="L16" s="7"/>
      <c r="M16" s="7"/>
      <c r="N16" s="7"/>
      <c r="O16" s="7"/>
      <c r="P16" s="7"/>
    </row>
    <row r="17" spans="1:16" x14ac:dyDescent="0.2">
      <c r="A17" s="7"/>
      <c r="B17" s="7"/>
      <c r="C17" s="7"/>
      <c r="D17" s="7"/>
      <c r="E17" s="7"/>
      <c r="F17" s="7"/>
      <c r="G17" s="7"/>
      <c r="H17" s="7"/>
      <c r="I17" s="7"/>
      <c r="J17" s="7"/>
      <c r="K17" s="7"/>
      <c r="L17" s="7"/>
      <c r="M17" s="7"/>
      <c r="N17" s="7"/>
      <c r="O17" s="7"/>
      <c r="P17" s="7"/>
    </row>
    <row r="18" spans="1:16" x14ac:dyDescent="0.2">
      <c r="A18" s="7"/>
      <c r="B18" s="7"/>
      <c r="C18" s="7"/>
      <c r="D18" s="7"/>
      <c r="E18" s="7"/>
      <c r="F18" s="7"/>
      <c r="G18" s="7"/>
      <c r="H18" s="7"/>
      <c r="I18" s="7"/>
      <c r="J18" s="7"/>
      <c r="K18" s="7"/>
      <c r="L18" s="7"/>
      <c r="M18" s="7"/>
      <c r="N18" s="7"/>
      <c r="O18" s="7"/>
      <c r="P18" s="7"/>
    </row>
    <row r="19" spans="1:16" x14ac:dyDescent="0.2">
      <c r="A19" s="7"/>
      <c r="B19" s="7"/>
      <c r="C19" s="7"/>
      <c r="D19" s="7"/>
      <c r="E19" s="7"/>
      <c r="F19" s="7"/>
      <c r="G19" s="7"/>
      <c r="H19" s="7"/>
      <c r="I19" s="7"/>
      <c r="J19" s="7"/>
      <c r="K19" s="7"/>
      <c r="L19" s="7"/>
      <c r="M19" s="7"/>
      <c r="N19" s="7"/>
      <c r="O19" s="7"/>
      <c r="P19" s="7"/>
    </row>
    <row r="20" spans="1:16" x14ac:dyDescent="0.2">
      <c r="A20" s="7"/>
      <c r="B20" s="7"/>
      <c r="C20" s="7"/>
      <c r="D20" s="7"/>
      <c r="E20" s="7"/>
      <c r="F20" s="7"/>
      <c r="G20" s="7"/>
      <c r="H20" s="7"/>
      <c r="I20" s="7"/>
      <c r="J20" s="7"/>
      <c r="K20" s="7"/>
      <c r="L20" s="7"/>
      <c r="M20" s="7"/>
      <c r="N20" s="7"/>
      <c r="O20" s="7"/>
      <c r="P20" s="7"/>
    </row>
    <row r="21" spans="1:16" x14ac:dyDescent="0.2">
      <c r="A21" s="7"/>
      <c r="B21" s="7"/>
      <c r="C21" s="7"/>
      <c r="D21" s="7"/>
      <c r="E21" s="7"/>
      <c r="F21" s="7"/>
      <c r="G21" s="7"/>
      <c r="H21" s="7"/>
      <c r="I21" s="7"/>
      <c r="J21" s="7"/>
      <c r="K21" s="7"/>
      <c r="L21" s="7"/>
      <c r="M21" s="7"/>
      <c r="N21" s="7"/>
      <c r="O21" s="7"/>
      <c r="P21" s="7"/>
    </row>
    <row r="22" spans="1:16" x14ac:dyDescent="0.2">
      <c r="A22" s="7"/>
      <c r="B22" s="7"/>
      <c r="C22" s="7"/>
      <c r="D22" s="7"/>
      <c r="E22" s="7"/>
      <c r="F22" s="7"/>
      <c r="G22" s="7"/>
      <c r="H22" s="7"/>
      <c r="I22" s="7"/>
      <c r="J22" s="7"/>
      <c r="K22" s="7"/>
      <c r="L22" s="7"/>
      <c r="M22" s="7"/>
      <c r="N22" s="7"/>
      <c r="O22" s="7"/>
      <c r="P22" s="7"/>
    </row>
  </sheetData>
  <mergeCells count="5">
    <mergeCell ref="A6:C6"/>
    <mergeCell ref="A7:C7"/>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2"/>
  <sheetViews>
    <sheetView workbookViewId="0">
      <selection activeCell="I26" sqref="I26"/>
    </sheetView>
  </sheetViews>
  <sheetFormatPr defaultRowHeight="12.75" x14ac:dyDescent="0.2"/>
  <cols>
    <col min="10" max="10" width="9.85546875" bestFit="1" customWidth="1"/>
    <col min="11" max="11" width="14.42578125" bestFit="1" customWidth="1"/>
  </cols>
  <sheetData>
    <row r="1" spans="1:16" ht="15.75" x14ac:dyDescent="0.25">
      <c r="A1" s="9" t="s">
        <v>0</v>
      </c>
      <c r="B1" s="8"/>
      <c r="C1" s="8"/>
      <c r="D1" s="8"/>
      <c r="E1" s="4"/>
      <c r="F1" s="4"/>
      <c r="G1" s="4"/>
      <c r="H1" s="4"/>
      <c r="I1" s="4"/>
      <c r="J1" s="7"/>
    </row>
    <row r="2" spans="1:16" ht="15.75" x14ac:dyDescent="0.25">
      <c r="A2" s="4"/>
      <c r="B2" s="3"/>
      <c r="C2" s="3"/>
      <c r="D2" s="3"/>
      <c r="E2" s="3"/>
      <c r="F2" s="3"/>
      <c r="G2" s="3"/>
      <c r="H2" s="3"/>
      <c r="I2" s="3"/>
      <c r="J2" s="3"/>
    </row>
    <row r="3" spans="1:16" x14ac:dyDescent="0.2">
      <c r="A3" s="53"/>
      <c r="B3" s="53"/>
      <c r="C3" s="53"/>
      <c r="D3" s="46" t="s">
        <v>6</v>
      </c>
      <c r="E3" s="46" t="s">
        <v>7</v>
      </c>
      <c r="F3" s="46" t="s">
        <v>8</v>
      </c>
      <c r="G3" s="46" t="s">
        <v>9</v>
      </c>
      <c r="H3" s="46" t="s">
        <v>10</v>
      </c>
      <c r="I3" s="46" t="s">
        <v>11</v>
      </c>
      <c r="J3" s="47" t="s">
        <v>23</v>
      </c>
      <c r="K3" s="6"/>
      <c r="L3" s="6"/>
      <c r="M3" s="6"/>
      <c r="N3" s="6"/>
      <c r="O3" s="6"/>
      <c r="P3" s="6"/>
    </row>
    <row r="4" spans="1:16" x14ac:dyDescent="0.2">
      <c r="A4" s="52" t="s">
        <v>25</v>
      </c>
      <c r="B4" s="52"/>
      <c r="C4" s="52"/>
      <c r="D4" s="43">
        <f>'Pricing Score Calculation'!E5</f>
        <v>30</v>
      </c>
      <c r="E4" s="51">
        <v>5</v>
      </c>
      <c r="F4" s="51">
        <v>3</v>
      </c>
      <c r="G4" s="51">
        <v>2</v>
      </c>
      <c r="H4" s="51">
        <v>2</v>
      </c>
      <c r="I4" s="51">
        <v>2</v>
      </c>
      <c r="J4" s="34">
        <f>SUM(D4:I4)</f>
        <v>44</v>
      </c>
      <c r="K4" s="7"/>
      <c r="L4" s="7"/>
      <c r="M4" s="7"/>
      <c r="N4" s="7"/>
      <c r="O4" s="7"/>
      <c r="P4" s="7"/>
    </row>
    <row r="5" spans="1:16" x14ac:dyDescent="0.2">
      <c r="A5" s="52" t="s">
        <v>26</v>
      </c>
      <c r="B5" s="52"/>
      <c r="C5" s="52"/>
      <c r="D5" s="43">
        <f>'Pricing Score Calculation'!E6</f>
        <v>26.894573272770739</v>
      </c>
      <c r="E5" s="51">
        <v>10</v>
      </c>
      <c r="F5" s="51">
        <v>6</v>
      </c>
      <c r="G5" s="51">
        <v>4</v>
      </c>
      <c r="H5" s="51">
        <v>4</v>
      </c>
      <c r="I5" s="51">
        <v>4</v>
      </c>
      <c r="J5" s="34">
        <f t="shared" ref="J5:J7" si="0">SUM(D5:I5)</f>
        <v>54.894573272770742</v>
      </c>
      <c r="K5" s="7"/>
      <c r="L5" s="7"/>
      <c r="M5" s="7"/>
      <c r="N5" s="7"/>
      <c r="O5" s="7"/>
      <c r="P5" s="7"/>
    </row>
    <row r="6" spans="1:16" x14ac:dyDescent="0.2">
      <c r="A6" s="52" t="s">
        <v>27</v>
      </c>
      <c r="B6" s="52"/>
      <c r="C6" s="52"/>
      <c r="D6" s="43">
        <f>'Pricing Score Calculation'!E7</f>
        <v>24.293068566087502</v>
      </c>
      <c r="E6" s="51">
        <v>25</v>
      </c>
      <c r="F6" s="51">
        <v>12</v>
      </c>
      <c r="G6" s="51">
        <v>8</v>
      </c>
      <c r="H6" s="51">
        <v>10</v>
      </c>
      <c r="I6" s="51">
        <v>8</v>
      </c>
      <c r="J6" s="34">
        <f t="shared" si="0"/>
        <v>87.293068566087499</v>
      </c>
      <c r="K6" s="7"/>
      <c r="L6" s="7"/>
      <c r="M6" s="7"/>
      <c r="N6" s="7"/>
      <c r="O6" s="7"/>
      <c r="P6" s="7"/>
    </row>
    <row r="7" spans="1:16" x14ac:dyDescent="0.2">
      <c r="A7" s="52" t="s">
        <v>13</v>
      </c>
      <c r="B7" s="52"/>
      <c r="C7" s="52"/>
      <c r="D7" s="43">
        <f>'Pricing Score Calculation'!E8</f>
        <v>26.717293752157403</v>
      </c>
      <c r="E7" s="51">
        <v>25</v>
      </c>
      <c r="F7" s="51">
        <v>12</v>
      </c>
      <c r="G7" s="51">
        <v>8</v>
      </c>
      <c r="H7" s="51">
        <v>10</v>
      </c>
      <c r="I7" s="51">
        <v>8</v>
      </c>
      <c r="J7" s="34">
        <f t="shared" si="0"/>
        <v>89.717293752157403</v>
      </c>
      <c r="K7" s="7"/>
      <c r="L7" s="7"/>
      <c r="M7" s="7"/>
      <c r="N7" s="7"/>
      <c r="O7" s="7"/>
      <c r="P7" s="7"/>
    </row>
    <row r="8" spans="1:16" x14ac:dyDescent="0.2">
      <c r="A8" s="7"/>
      <c r="B8" s="7"/>
      <c r="C8" s="7"/>
      <c r="D8" s="7"/>
      <c r="E8" s="7"/>
      <c r="F8" s="7"/>
      <c r="G8" s="7"/>
      <c r="H8" s="7"/>
      <c r="I8" s="7"/>
      <c r="J8" s="7"/>
      <c r="K8" s="7"/>
      <c r="L8" s="7"/>
      <c r="M8" s="7"/>
      <c r="N8" s="7"/>
      <c r="O8" s="7"/>
      <c r="P8" s="7"/>
    </row>
    <row r="9" spans="1:16" x14ac:dyDescent="0.2">
      <c r="A9" s="7"/>
      <c r="B9" s="7"/>
      <c r="C9" s="7"/>
      <c r="D9" s="7"/>
      <c r="E9" s="7"/>
      <c r="F9" s="7"/>
      <c r="G9" s="7"/>
      <c r="H9" s="7"/>
      <c r="I9" s="7"/>
      <c r="J9" s="7"/>
      <c r="K9" s="7"/>
      <c r="L9" s="7"/>
      <c r="M9" s="7"/>
      <c r="N9" s="7"/>
      <c r="O9" s="7"/>
      <c r="P9" s="7"/>
    </row>
    <row r="10" spans="1:16" x14ac:dyDescent="0.2">
      <c r="A10" s="7"/>
      <c r="B10" s="7"/>
      <c r="C10" s="7"/>
      <c r="D10" s="7"/>
      <c r="E10" s="7"/>
      <c r="F10" s="7"/>
      <c r="G10" s="7"/>
      <c r="H10" s="7"/>
      <c r="I10" s="7"/>
      <c r="J10" s="7"/>
      <c r="K10" s="7"/>
      <c r="L10" s="7"/>
      <c r="M10" s="7"/>
      <c r="N10" s="7"/>
      <c r="O10" s="7"/>
      <c r="P10" s="7"/>
    </row>
    <row r="11" spans="1:16" x14ac:dyDescent="0.2">
      <c r="A11" s="7"/>
      <c r="B11" s="7"/>
      <c r="C11" s="7"/>
      <c r="D11" s="7"/>
      <c r="E11" s="7"/>
      <c r="F11" s="7"/>
      <c r="G11" s="7"/>
      <c r="H11" s="7"/>
      <c r="I11" s="7"/>
      <c r="J11" s="7"/>
      <c r="K11" s="7"/>
      <c r="L11" s="7"/>
      <c r="M11" s="7"/>
      <c r="N11" s="7"/>
      <c r="O11" s="7"/>
      <c r="P11" s="7"/>
    </row>
    <row r="12" spans="1:16" x14ac:dyDescent="0.2">
      <c r="A12" s="7"/>
      <c r="B12" s="7"/>
      <c r="C12" s="7"/>
      <c r="D12" s="7"/>
      <c r="E12" s="7"/>
      <c r="F12" s="7"/>
      <c r="G12" s="7"/>
      <c r="H12" s="7"/>
      <c r="I12" s="7"/>
      <c r="J12" s="7"/>
      <c r="K12" s="7"/>
      <c r="L12" s="7"/>
      <c r="M12" s="7"/>
      <c r="N12" s="7"/>
      <c r="O12" s="7"/>
      <c r="P12" s="7"/>
    </row>
    <row r="13" spans="1:16" x14ac:dyDescent="0.2">
      <c r="A13" s="7"/>
      <c r="B13" s="7"/>
      <c r="C13" s="7"/>
      <c r="D13" s="7"/>
      <c r="E13" s="7"/>
      <c r="F13" s="7"/>
      <c r="G13" s="7"/>
      <c r="H13" s="7"/>
      <c r="I13" s="7"/>
      <c r="J13" s="7"/>
      <c r="K13" s="7"/>
      <c r="L13" s="7"/>
      <c r="M13" s="7"/>
      <c r="N13" s="7"/>
      <c r="O13" s="7"/>
      <c r="P13" s="7"/>
    </row>
    <row r="14" spans="1:16" x14ac:dyDescent="0.2">
      <c r="A14" s="7"/>
      <c r="B14" s="7"/>
      <c r="C14" s="7"/>
      <c r="D14" s="7"/>
      <c r="E14" s="7"/>
      <c r="F14" s="7"/>
      <c r="G14" s="7"/>
      <c r="H14" s="7"/>
      <c r="I14" s="7"/>
      <c r="J14" s="7"/>
      <c r="K14" s="7"/>
      <c r="L14" s="7"/>
      <c r="M14" s="7"/>
      <c r="N14" s="7"/>
      <c r="O14" s="7"/>
      <c r="P14" s="7"/>
    </row>
    <row r="15" spans="1:16" x14ac:dyDescent="0.2">
      <c r="A15" s="7"/>
      <c r="B15" s="7"/>
      <c r="C15" s="7"/>
      <c r="D15" s="7"/>
      <c r="E15" s="7"/>
      <c r="F15" s="7"/>
      <c r="G15" s="7"/>
      <c r="H15" s="7"/>
      <c r="I15" s="7"/>
      <c r="J15" s="7"/>
      <c r="K15" s="7"/>
      <c r="L15" s="7"/>
      <c r="M15" s="7"/>
      <c r="N15" s="7"/>
      <c r="O15" s="7"/>
      <c r="P15" s="7"/>
    </row>
    <row r="16" spans="1:16" x14ac:dyDescent="0.2">
      <c r="A16" s="7"/>
      <c r="B16" s="7"/>
      <c r="C16" s="7"/>
      <c r="D16" s="7"/>
      <c r="E16" s="7"/>
      <c r="F16" s="7"/>
      <c r="G16" s="7"/>
      <c r="H16" s="7"/>
      <c r="I16" s="7"/>
      <c r="J16" s="7"/>
      <c r="K16" s="7"/>
      <c r="L16" s="7"/>
      <c r="M16" s="7"/>
      <c r="N16" s="7"/>
      <c r="O16" s="7"/>
      <c r="P16" s="7"/>
    </row>
    <row r="17" spans="1:16" x14ac:dyDescent="0.2">
      <c r="A17" s="7"/>
      <c r="B17" s="7"/>
      <c r="C17" s="7"/>
      <c r="D17" s="7"/>
      <c r="E17" s="7"/>
      <c r="F17" s="7"/>
      <c r="G17" s="7"/>
      <c r="H17" s="7"/>
      <c r="I17" s="7"/>
      <c r="J17" s="7"/>
      <c r="K17" s="7"/>
      <c r="L17" s="7"/>
      <c r="M17" s="7"/>
      <c r="N17" s="7"/>
      <c r="O17" s="7"/>
      <c r="P17" s="7"/>
    </row>
    <row r="18" spans="1:16" x14ac:dyDescent="0.2">
      <c r="A18" s="7"/>
      <c r="B18" s="7"/>
      <c r="C18" s="7"/>
      <c r="D18" s="7"/>
      <c r="E18" s="7"/>
      <c r="F18" s="7"/>
      <c r="G18" s="7"/>
      <c r="H18" s="7"/>
      <c r="I18" s="7"/>
      <c r="J18" s="7"/>
      <c r="K18" s="7"/>
      <c r="L18" s="7"/>
      <c r="M18" s="7"/>
      <c r="N18" s="7"/>
      <c r="O18" s="7"/>
      <c r="P18" s="7"/>
    </row>
    <row r="19" spans="1:16" x14ac:dyDescent="0.2">
      <c r="A19" s="7"/>
      <c r="B19" s="7"/>
      <c r="C19" s="7"/>
      <c r="D19" s="7"/>
      <c r="E19" s="7"/>
      <c r="F19" s="7"/>
      <c r="G19" s="7"/>
      <c r="H19" s="7"/>
      <c r="I19" s="7"/>
      <c r="J19" s="7"/>
      <c r="K19" s="7"/>
      <c r="L19" s="7"/>
      <c r="M19" s="7"/>
      <c r="N19" s="7"/>
      <c r="O19" s="7"/>
      <c r="P19" s="7"/>
    </row>
    <row r="20" spans="1:16" x14ac:dyDescent="0.2">
      <c r="A20" s="7"/>
      <c r="B20" s="7"/>
      <c r="C20" s="7"/>
      <c r="D20" s="7"/>
      <c r="E20" s="7"/>
      <c r="F20" s="7"/>
      <c r="G20" s="7"/>
      <c r="H20" s="7"/>
      <c r="I20" s="7"/>
      <c r="J20" s="7"/>
      <c r="K20" s="7"/>
      <c r="L20" s="7"/>
      <c r="M20" s="7"/>
      <c r="N20" s="7"/>
      <c r="O20" s="7"/>
      <c r="P20" s="7"/>
    </row>
    <row r="21" spans="1:16" x14ac:dyDescent="0.2">
      <c r="A21" s="7"/>
      <c r="B21" s="7"/>
      <c r="C21" s="7"/>
      <c r="D21" s="7"/>
      <c r="E21" s="7"/>
      <c r="F21" s="7"/>
      <c r="G21" s="7"/>
      <c r="H21" s="7"/>
      <c r="I21" s="7"/>
      <c r="J21" s="7"/>
      <c r="K21" s="7"/>
      <c r="L21" s="7"/>
      <c r="M21" s="7"/>
      <c r="N21" s="7"/>
      <c r="O21" s="7"/>
      <c r="P21" s="7"/>
    </row>
    <row r="22" spans="1:16" x14ac:dyDescent="0.2">
      <c r="A22" s="7"/>
      <c r="B22" s="7"/>
      <c r="C22" s="7"/>
      <c r="D22" s="7"/>
      <c r="E22" s="7"/>
      <c r="F22" s="7"/>
      <c r="G22" s="7"/>
      <c r="H22" s="7"/>
      <c r="I22" s="7"/>
      <c r="J22" s="7"/>
      <c r="K22" s="7"/>
      <c r="L22" s="7"/>
      <c r="M22" s="7"/>
      <c r="N22" s="7"/>
      <c r="O22" s="7"/>
      <c r="P22" s="7"/>
    </row>
  </sheetData>
  <mergeCells count="5">
    <mergeCell ref="A7:C7"/>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P18"/>
  <sheetViews>
    <sheetView workbookViewId="0">
      <selection activeCell="B20" sqref="B20"/>
    </sheetView>
  </sheetViews>
  <sheetFormatPr defaultColWidth="9.140625" defaultRowHeight="12.75" x14ac:dyDescent="0.2"/>
  <cols>
    <col min="1" max="1" width="36.140625" style="7" customWidth="1"/>
    <col min="2" max="2" width="23.5703125" style="7" customWidth="1"/>
    <col min="3" max="5" width="13.28515625" style="7" customWidth="1"/>
    <col min="6" max="6" width="16.85546875" style="7" customWidth="1"/>
    <col min="7" max="16384" width="9.140625" style="7"/>
  </cols>
  <sheetData>
    <row r="1" spans="1:16" ht="24" customHeight="1" thickBot="1" x14ac:dyDescent="0.25">
      <c r="A1" s="58" t="s">
        <v>21</v>
      </c>
      <c r="B1" s="58"/>
      <c r="C1" s="32"/>
      <c r="D1" s="32"/>
      <c r="E1" s="32"/>
    </row>
    <row r="2" spans="1:16" x14ac:dyDescent="0.2">
      <c r="A2" s="60" t="s">
        <v>16</v>
      </c>
      <c r="B2" s="63" t="s">
        <v>17</v>
      </c>
      <c r="C2" s="66" t="s">
        <v>20</v>
      </c>
      <c r="D2" s="66" t="s">
        <v>18</v>
      </c>
      <c r="E2" s="66" t="s">
        <v>19</v>
      </c>
      <c r="G2" s="59" t="s">
        <v>24</v>
      </c>
      <c r="H2" s="59"/>
      <c r="I2" s="59"/>
      <c r="J2" s="59"/>
      <c r="K2" s="59"/>
      <c r="L2" s="59"/>
      <c r="M2" s="59"/>
      <c r="N2" s="59"/>
      <c r="O2" s="59"/>
      <c r="P2" s="59"/>
    </row>
    <row r="3" spans="1:16" x14ac:dyDescent="0.2">
      <c r="A3" s="61"/>
      <c r="B3" s="64"/>
      <c r="C3" s="67"/>
      <c r="D3" s="67"/>
      <c r="E3" s="67"/>
      <c r="G3" s="59"/>
      <c r="H3" s="59"/>
      <c r="I3" s="59"/>
      <c r="J3" s="59"/>
      <c r="K3" s="59"/>
      <c r="L3" s="59"/>
      <c r="M3" s="59"/>
      <c r="N3" s="59"/>
      <c r="O3" s="59"/>
      <c r="P3" s="59"/>
    </row>
    <row r="4" spans="1:16" ht="13.5" thickBot="1" x14ac:dyDescent="0.25">
      <c r="A4" s="62"/>
      <c r="B4" s="65"/>
      <c r="C4" s="68"/>
      <c r="D4" s="68"/>
      <c r="E4" s="68"/>
      <c r="G4" s="59"/>
      <c r="H4" s="59"/>
      <c r="I4" s="59"/>
      <c r="J4" s="59"/>
      <c r="K4" s="59"/>
      <c r="L4" s="59"/>
      <c r="M4" s="59"/>
      <c r="N4" s="59"/>
      <c r="O4" s="59"/>
      <c r="P4" s="59"/>
    </row>
    <row r="5" spans="1:16" x14ac:dyDescent="0.2">
      <c r="A5" s="24" t="s">
        <v>25</v>
      </c>
      <c r="B5" s="41">
        <v>1290000</v>
      </c>
      <c r="C5" s="54">
        <v>30</v>
      </c>
      <c r="D5" s="56">
        <f>MIN(B5:B8)</f>
        <v>1290000</v>
      </c>
      <c r="E5" s="26">
        <f>$C$5*($D$5/B5)</f>
        <v>30</v>
      </c>
    </row>
    <row r="6" spans="1:16" x14ac:dyDescent="0.2">
      <c r="A6" s="24" t="s">
        <v>26</v>
      </c>
      <c r="B6" s="41">
        <v>1438952</v>
      </c>
      <c r="C6" s="55"/>
      <c r="D6" s="57"/>
      <c r="E6" s="26">
        <f t="shared" ref="E6:E8" si="0">$C$5*($D$5/B6)</f>
        <v>26.894573272770739</v>
      </c>
    </row>
    <row r="7" spans="1:16" x14ac:dyDescent="0.2">
      <c r="A7" s="24" t="s">
        <v>27</v>
      </c>
      <c r="B7" s="41">
        <v>1593047</v>
      </c>
      <c r="C7" s="55"/>
      <c r="D7" s="57"/>
      <c r="E7" s="26">
        <f t="shared" si="0"/>
        <v>24.293068566087502</v>
      </c>
    </row>
    <row r="8" spans="1:16" x14ac:dyDescent="0.2">
      <c r="A8" s="24" t="s">
        <v>13</v>
      </c>
      <c r="B8" s="41">
        <v>1448500</v>
      </c>
      <c r="C8" s="55"/>
      <c r="D8" s="57"/>
      <c r="E8" s="26">
        <f t="shared" si="0"/>
        <v>26.717293752157403</v>
      </c>
      <c r="I8" s="33"/>
      <c r="J8" s="33"/>
      <c r="K8" s="33"/>
      <c r="L8" s="33"/>
      <c r="M8" s="33"/>
      <c r="N8" s="33"/>
      <c r="O8" s="33"/>
    </row>
    <row r="9" spans="1:16" x14ac:dyDescent="0.2">
      <c r="I9" s="33"/>
      <c r="J9" s="33"/>
      <c r="K9" s="33"/>
      <c r="L9" s="33"/>
      <c r="M9" s="33"/>
      <c r="N9" s="33"/>
      <c r="O9" s="33"/>
    </row>
    <row r="15" spans="1:16" x14ac:dyDescent="0.2">
      <c r="B15" s="24"/>
      <c r="C15" s="24"/>
    </row>
    <row r="16" spans="1:16" x14ac:dyDescent="0.2">
      <c r="B16" s="24"/>
      <c r="C16" s="24"/>
    </row>
    <row r="17" spans="2:3" x14ac:dyDescent="0.2">
      <c r="B17" s="24"/>
      <c r="C17" s="24"/>
    </row>
    <row r="18" spans="2:3" x14ac:dyDescent="0.2">
      <c r="B18" s="24"/>
      <c r="C18" s="24"/>
    </row>
  </sheetData>
  <mergeCells count="9">
    <mergeCell ref="C5:C8"/>
    <mergeCell ref="D5:D8"/>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17"/>
  <sheetViews>
    <sheetView workbookViewId="0">
      <selection activeCell="A16" sqref="A16"/>
    </sheetView>
  </sheetViews>
  <sheetFormatPr defaultColWidth="9.140625" defaultRowHeight="15" x14ac:dyDescent="0.2"/>
  <cols>
    <col min="1" max="1" width="33" style="12" customWidth="1"/>
    <col min="2" max="3" width="7" style="12" bestFit="1" customWidth="1"/>
    <col min="4" max="6" width="7.7109375" style="12" customWidth="1"/>
    <col min="7" max="7" width="7.5703125" style="12" customWidth="1"/>
    <col min="8" max="8" width="8.28515625" style="12" customWidth="1"/>
    <col min="9" max="12" width="4.140625" style="12" bestFit="1" customWidth="1"/>
    <col min="13" max="13" width="4.140625" style="12" customWidth="1"/>
    <col min="14" max="14" width="7.140625" style="12" bestFit="1" customWidth="1"/>
    <col min="15" max="16384" width="9.140625" style="12"/>
  </cols>
  <sheetData>
    <row r="1" spans="1:15" ht="15.75" x14ac:dyDescent="0.25">
      <c r="A1" s="10" t="s">
        <v>12</v>
      </c>
      <c r="B1" s="11"/>
      <c r="C1" s="10"/>
      <c r="D1" s="10"/>
      <c r="E1" s="10"/>
      <c r="F1" s="10"/>
      <c r="G1" s="10"/>
    </row>
    <row r="2" spans="1:15" ht="6" customHeight="1" x14ac:dyDescent="0.25">
      <c r="A2" s="10"/>
      <c r="B2" s="11"/>
      <c r="C2" s="10"/>
      <c r="D2" s="10"/>
      <c r="E2" s="10"/>
      <c r="F2" s="10"/>
      <c r="G2" s="10"/>
    </row>
    <row r="3" spans="1:15" ht="15.75" x14ac:dyDescent="0.25">
      <c r="A3" s="69" t="s">
        <v>28</v>
      </c>
      <c r="B3" s="69"/>
      <c r="C3" s="69"/>
      <c r="D3" s="69"/>
      <c r="E3" s="69"/>
      <c r="F3" s="69"/>
      <c r="G3" s="69"/>
    </row>
    <row r="4" spans="1:15" x14ac:dyDescent="0.2">
      <c r="A4" s="11"/>
      <c r="B4" s="11"/>
      <c r="C4" s="11"/>
      <c r="D4" s="11"/>
      <c r="E4" s="11"/>
      <c r="F4" s="11"/>
      <c r="G4" s="13"/>
    </row>
    <row r="5" spans="1:15" ht="15.75" x14ac:dyDescent="0.25">
      <c r="G5" s="14"/>
      <c r="H5" s="25"/>
      <c r="I5" s="14"/>
      <c r="N5" s="70" t="s">
        <v>15</v>
      </c>
      <c r="O5" s="70"/>
    </row>
    <row r="6" spans="1:15" s="17" customFormat="1" ht="135" customHeight="1" x14ac:dyDescent="0.2">
      <c r="A6" s="15"/>
      <c r="B6" s="16" t="s">
        <v>1</v>
      </c>
      <c r="C6" s="16" t="s">
        <v>2</v>
      </c>
      <c r="D6" s="16" t="s">
        <v>3</v>
      </c>
      <c r="E6" s="16" t="s">
        <v>4</v>
      </c>
      <c r="F6" s="16" t="s">
        <v>5</v>
      </c>
      <c r="H6" s="12"/>
      <c r="I6" s="16" t="str">
        <f>B6</f>
        <v>Evaluator 1</v>
      </c>
      <c r="J6" s="16" t="str">
        <f>C6</f>
        <v>Evaluator 2</v>
      </c>
      <c r="K6" s="16" t="str">
        <f>D6</f>
        <v>Evaluator 3</v>
      </c>
      <c r="L6" s="16" t="str">
        <f>E6</f>
        <v>Evaluator 4</v>
      </c>
      <c r="M6" s="16" t="str">
        <f>F6</f>
        <v>Evaluator 5</v>
      </c>
      <c r="N6" s="29" t="s">
        <v>22</v>
      </c>
      <c r="O6" s="22" t="s">
        <v>14</v>
      </c>
    </row>
    <row r="7" spans="1:15" ht="16.5" customHeight="1" x14ac:dyDescent="0.2">
      <c r="A7" s="19" t="str">
        <f>'1'!A4:C4</f>
        <v>CMC</v>
      </c>
      <c r="B7" s="35">
        <f>'1'!J4</f>
        <v>44</v>
      </c>
      <c r="C7" s="35">
        <f>'2'!J4</f>
        <v>44</v>
      </c>
      <c r="D7" s="35">
        <f>'3'!J4</f>
        <v>74.399999999999991</v>
      </c>
      <c r="E7" s="35">
        <f>'4'!J4</f>
        <v>66.7</v>
      </c>
      <c r="F7" s="35">
        <f>'5'!J4</f>
        <v>44</v>
      </c>
      <c r="G7" s="27"/>
      <c r="H7" s="27"/>
      <c r="I7" s="18">
        <f>RANK(B7,$B$7:$B$10,0)</f>
        <v>4</v>
      </c>
      <c r="J7" s="18">
        <f>RANK(C7,$C$7:$C$10,0)</f>
        <v>4</v>
      </c>
      <c r="K7" s="18">
        <f>RANK(D7,$D$7:$D$10,0)</f>
        <v>1</v>
      </c>
      <c r="L7" s="18">
        <f>RANK(E7,$E$7:$E$10,0)</f>
        <v>3</v>
      </c>
      <c r="M7" s="18">
        <f>RANK(F7,$F$7:$F$10,0)</f>
        <v>4</v>
      </c>
      <c r="N7" s="30">
        <f>AVERAGE(I7:M7)</f>
        <v>3.2</v>
      </c>
      <c r="O7" s="21">
        <f>RANK(N7,$N$7:$N$10,1)</f>
        <v>3</v>
      </c>
    </row>
    <row r="8" spans="1:15" ht="16.5" customHeight="1" x14ac:dyDescent="0.2">
      <c r="A8" s="19" t="str">
        <f>'1'!A5:C5</f>
        <v>E Contractors</v>
      </c>
      <c r="B8" s="35">
        <f>'1'!J5</f>
        <v>54.894573272770742</v>
      </c>
      <c r="C8" s="35">
        <f>'2'!J5</f>
        <v>56.194573272770747</v>
      </c>
      <c r="D8" s="35">
        <f>'3'!J5</f>
        <v>65.794573272770748</v>
      </c>
      <c r="E8" s="35">
        <f>'4'!J5</f>
        <v>64.994573272770751</v>
      </c>
      <c r="F8" s="35">
        <f>'5'!J5</f>
        <v>54.894573272770742</v>
      </c>
      <c r="G8" s="28"/>
      <c r="H8" s="28"/>
      <c r="I8" s="18">
        <f>RANK(B8,$B$7:$B$10,0)</f>
        <v>3</v>
      </c>
      <c r="J8" s="18">
        <f>RANK(C8,$C$7:$C$10,0)</f>
        <v>3</v>
      </c>
      <c r="K8" s="18">
        <f>RANK(D8,$D$7:$D$10,0)</f>
        <v>4</v>
      </c>
      <c r="L8" s="18">
        <f>RANK(E8,$E$7:$E$10,0)</f>
        <v>4</v>
      </c>
      <c r="M8" s="18">
        <f>RANK(F8,$F$7:$F$10,0)</f>
        <v>3</v>
      </c>
      <c r="N8" s="31">
        <f>AVERAGE(I8:M8)</f>
        <v>3.4</v>
      </c>
      <c r="O8" s="21">
        <f>RANK(N8,$N$7:$N$10,1)</f>
        <v>4</v>
      </c>
    </row>
    <row r="9" spans="1:15" ht="16.5" customHeight="1" x14ac:dyDescent="0.2">
      <c r="A9" s="19" t="str">
        <f>'1'!A6:C6</f>
        <v>Noble</v>
      </c>
      <c r="B9" s="35">
        <f>'1'!J6</f>
        <v>94.293068566087499</v>
      </c>
      <c r="C9" s="35">
        <f>'2'!J6</f>
        <v>94.293068566087499</v>
      </c>
      <c r="D9" s="35">
        <f>'3'!J6</f>
        <v>67.69306856608749</v>
      </c>
      <c r="E9" s="35">
        <f>'4'!J6</f>
        <v>78.893068566087493</v>
      </c>
      <c r="F9" s="35">
        <f>'5'!J6</f>
        <v>87.293068566087499</v>
      </c>
      <c r="G9" s="28"/>
      <c r="H9" s="28"/>
      <c r="I9" s="18">
        <f>RANK(B9,$B$7:$B$10,0)</f>
        <v>2</v>
      </c>
      <c r="J9" s="18">
        <f>RANK(C9,$C$7:$C$10,0)</f>
        <v>2</v>
      </c>
      <c r="K9" s="18">
        <f>RANK(D9,$D$7:$D$10,0)</f>
        <v>3</v>
      </c>
      <c r="L9" s="18">
        <f>RANK(E9,$E$7:$E$10,0)</f>
        <v>2</v>
      </c>
      <c r="M9" s="18">
        <f>RANK(F9,$F$7:$F$10,0)</f>
        <v>2</v>
      </c>
      <c r="N9" s="31">
        <f>AVERAGE(I9:M9)</f>
        <v>2.2000000000000002</v>
      </c>
      <c r="O9" s="21">
        <f>RANK(N9,$N$7:$N$10,1)</f>
        <v>2</v>
      </c>
    </row>
    <row r="10" spans="1:15" s="42" customFormat="1" x14ac:dyDescent="0.2">
      <c r="A10" s="40" t="str">
        <f>'1'!A7:C7</f>
        <v>Vaughn</v>
      </c>
      <c r="B10" s="39">
        <f>'1'!J7</f>
        <v>96.717293752157403</v>
      </c>
      <c r="C10" s="39">
        <f>'2'!J7</f>
        <v>96.717293752157403</v>
      </c>
      <c r="D10" s="39">
        <f>'3'!J7</f>
        <v>72.217293752157403</v>
      </c>
      <c r="E10" s="39">
        <f>'4'!J7</f>
        <v>89.417293752157406</v>
      </c>
      <c r="F10" s="39">
        <f>'5'!J7</f>
        <v>89.717293752157403</v>
      </c>
      <c r="G10" s="37"/>
      <c r="H10" s="37"/>
      <c r="I10" s="36">
        <f>RANK(B10,$B$7:$B$10,0)</f>
        <v>1</v>
      </c>
      <c r="J10" s="36">
        <f>RANK(C10,$C$7:$C$10,0)</f>
        <v>1</v>
      </c>
      <c r="K10" s="36">
        <f>RANK(D10,$D$7:$D$10,0)</f>
        <v>2</v>
      </c>
      <c r="L10" s="36">
        <f>RANK(E10,$E$7:$E$10,0)</f>
        <v>1</v>
      </c>
      <c r="M10" s="36">
        <f>RANK(F10,$F$7:$F$10,0)</f>
        <v>1</v>
      </c>
      <c r="N10" s="38">
        <f>AVERAGE(I10:M10)</f>
        <v>1.2</v>
      </c>
      <c r="O10" s="44">
        <f>RANK(N10,$N$7:$N$10,1)</f>
        <v>1</v>
      </c>
    </row>
    <row r="11" spans="1:15" x14ac:dyDescent="0.2">
      <c r="H11" s="23"/>
    </row>
    <row r="16" spans="1:15" x14ac:dyDescent="0.2">
      <c r="A16" s="20"/>
    </row>
    <row r="17" spans="1:1" x14ac:dyDescent="0.2">
      <c r="A17" s="20"/>
    </row>
  </sheetData>
  <mergeCells count="2">
    <mergeCell ref="A3:G3"/>
    <mergeCell ref="N5:O5"/>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32393-ECFF-4C5D-921A-CF34179A4549}">
  <dimension ref="A1:S47"/>
  <sheetViews>
    <sheetView tabSelected="1" zoomScaleNormal="100" workbookViewId="0">
      <selection activeCell="A25" sqref="A25"/>
    </sheetView>
  </sheetViews>
  <sheetFormatPr defaultColWidth="9.140625" defaultRowHeight="12.75" x14ac:dyDescent="0.2"/>
  <cols>
    <col min="1" max="1" width="20.7109375" style="73" customWidth="1"/>
    <col min="2" max="19" width="9.5703125" style="73" customWidth="1"/>
    <col min="20" max="16384" width="9.140625" style="73"/>
  </cols>
  <sheetData>
    <row r="1" spans="1:19" ht="15.75" customHeight="1" x14ac:dyDescent="0.25">
      <c r="A1" s="71" t="s">
        <v>29</v>
      </c>
      <c r="B1" s="71"/>
      <c r="C1" s="71"/>
      <c r="D1" s="71"/>
      <c r="E1" s="71"/>
      <c r="F1" s="71"/>
      <c r="G1" s="71"/>
      <c r="H1" s="71"/>
      <c r="I1" s="71"/>
      <c r="J1" s="72"/>
    </row>
    <row r="2" spans="1:19" ht="15.75" x14ac:dyDescent="0.25">
      <c r="A2" s="74" t="s">
        <v>28</v>
      </c>
      <c r="B2" s="74"/>
      <c r="C2" s="74"/>
      <c r="D2" s="74"/>
      <c r="E2" s="74"/>
      <c r="F2" s="74"/>
      <c r="G2" s="74"/>
      <c r="H2" s="74"/>
      <c r="I2" s="74"/>
      <c r="J2" s="75"/>
    </row>
    <row r="3" spans="1:19" x14ac:dyDescent="0.2">
      <c r="A3" s="76" t="s">
        <v>30</v>
      </c>
      <c r="B3" s="77"/>
      <c r="C3" s="77"/>
      <c r="D3" s="77"/>
    </row>
    <row r="4" spans="1:19" ht="15" customHeight="1" x14ac:dyDescent="0.2">
      <c r="A4" s="76" t="s">
        <v>31</v>
      </c>
      <c r="B4" s="78" t="s">
        <v>32</v>
      </c>
      <c r="C4" s="78"/>
      <c r="D4" s="78"/>
      <c r="E4" s="79"/>
    </row>
    <row r="5" spans="1:19" ht="20.25" customHeight="1" x14ac:dyDescent="0.25">
      <c r="A5" s="80" t="s">
        <v>33</v>
      </c>
      <c r="B5" s="80"/>
      <c r="C5" s="81"/>
      <c r="D5" s="81"/>
      <c r="E5" s="81"/>
      <c r="F5" s="81"/>
      <c r="G5" s="81"/>
    </row>
    <row r="6" spans="1:19" ht="27" customHeight="1" thickBot="1" x14ac:dyDescent="0.25">
      <c r="A6" s="82"/>
      <c r="B6" s="83" t="s">
        <v>34</v>
      </c>
      <c r="C6" s="83"/>
      <c r="D6" s="83"/>
      <c r="E6" s="83"/>
      <c r="F6" s="83"/>
      <c r="G6" s="83"/>
      <c r="H6" s="83"/>
      <c r="I6" s="83"/>
    </row>
    <row r="7" spans="1:19" ht="20.25" customHeight="1" x14ac:dyDescent="0.25">
      <c r="A7" s="84" t="s">
        <v>35</v>
      </c>
      <c r="B7" s="84"/>
      <c r="C7" s="85"/>
      <c r="D7" s="86"/>
      <c r="E7" s="86"/>
      <c r="F7" s="86"/>
      <c r="G7" s="86"/>
    </row>
    <row r="8" spans="1:19" ht="27" customHeight="1" thickBot="1" x14ac:dyDescent="0.25">
      <c r="A8" s="82"/>
      <c r="B8" s="83" t="s">
        <v>36</v>
      </c>
      <c r="C8" s="83"/>
      <c r="D8" s="83"/>
      <c r="E8" s="83"/>
      <c r="F8" s="83"/>
      <c r="G8" s="83"/>
      <c r="H8" s="83"/>
      <c r="I8" s="83"/>
    </row>
    <row r="9" spans="1:19" ht="15" customHeight="1" x14ac:dyDescent="0.2"/>
    <row r="10" spans="1:19" ht="15" customHeight="1" x14ac:dyDescent="0.2"/>
    <row r="11" spans="1:19" ht="11.25" customHeight="1" thickBot="1" x14ac:dyDescent="0.25"/>
    <row r="12" spans="1:19" s="87" customFormat="1" ht="13.5" thickBot="1" x14ac:dyDescent="0.25">
      <c r="B12" s="88" t="s">
        <v>37</v>
      </c>
      <c r="C12" s="89"/>
      <c r="D12" s="90"/>
      <c r="E12" s="88" t="s">
        <v>38</v>
      </c>
      <c r="F12" s="89"/>
      <c r="G12" s="90"/>
      <c r="H12" s="88" t="s">
        <v>39</v>
      </c>
      <c r="I12" s="89"/>
      <c r="J12" s="90"/>
      <c r="K12" s="88" t="s">
        <v>40</v>
      </c>
      <c r="L12" s="89"/>
      <c r="M12" s="90"/>
      <c r="N12" s="88" t="s">
        <v>41</v>
      </c>
      <c r="O12" s="89"/>
      <c r="P12" s="90"/>
      <c r="Q12" s="88" t="s">
        <v>42</v>
      </c>
      <c r="R12" s="89"/>
      <c r="S12" s="90"/>
    </row>
    <row r="13" spans="1:19" s="87" customFormat="1" ht="75" customHeight="1" x14ac:dyDescent="0.2">
      <c r="B13" s="91" t="s">
        <v>43</v>
      </c>
      <c r="C13" s="92"/>
      <c r="D13" s="93"/>
      <c r="E13" s="94" t="s">
        <v>44</v>
      </c>
      <c r="F13" s="92"/>
      <c r="G13" s="93"/>
      <c r="H13" s="94" t="s">
        <v>45</v>
      </c>
      <c r="I13" s="92"/>
      <c r="J13" s="93"/>
      <c r="K13" s="94" t="s">
        <v>46</v>
      </c>
      <c r="L13" s="92"/>
      <c r="M13" s="93"/>
      <c r="N13" s="94" t="s">
        <v>47</v>
      </c>
      <c r="O13" s="92"/>
      <c r="P13" s="93"/>
      <c r="Q13" s="94" t="s">
        <v>48</v>
      </c>
      <c r="R13" s="92"/>
      <c r="S13" s="93"/>
    </row>
    <row r="14" spans="1:19" s="99" customFormat="1" ht="11.25" customHeight="1" x14ac:dyDescent="0.2">
      <c r="A14" s="95"/>
      <c r="B14" s="96" t="s">
        <v>49</v>
      </c>
      <c r="C14" s="97"/>
      <c r="D14" s="98"/>
      <c r="E14" s="96" t="s">
        <v>49</v>
      </c>
      <c r="F14" s="97"/>
      <c r="G14" s="98"/>
      <c r="H14" s="96" t="s">
        <v>49</v>
      </c>
      <c r="I14" s="97"/>
      <c r="J14" s="98"/>
      <c r="K14" s="96" t="s">
        <v>49</v>
      </c>
      <c r="L14" s="97"/>
      <c r="M14" s="98"/>
      <c r="N14" s="96" t="s">
        <v>49</v>
      </c>
      <c r="O14" s="97"/>
      <c r="P14" s="98"/>
      <c r="Q14" s="96" t="s">
        <v>49</v>
      </c>
      <c r="R14" s="97"/>
      <c r="S14" s="98"/>
    </row>
    <row r="15" spans="1:19" s="99" customFormat="1" x14ac:dyDescent="0.2">
      <c r="A15" s="100" t="s">
        <v>25</v>
      </c>
      <c r="B15" s="101"/>
      <c r="C15" s="102"/>
      <c r="D15" s="103"/>
      <c r="E15" s="104"/>
      <c r="F15" s="105"/>
      <c r="G15" s="106"/>
      <c r="H15" s="104"/>
      <c r="I15" s="105"/>
      <c r="J15" s="106"/>
      <c r="K15" s="104"/>
      <c r="L15" s="105"/>
      <c r="M15" s="106"/>
      <c r="N15" s="104"/>
      <c r="O15" s="105"/>
      <c r="P15" s="106"/>
      <c r="Q15" s="104"/>
      <c r="R15" s="105"/>
      <c r="S15" s="106"/>
    </row>
    <row r="16" spans="1:19" s="99" customFormat="1" x14ac:dyDescent="0.2">
      <c r="A16" s="107" t="s">
        <v>26</v>
      </c>
      <c r="B16" s="108"/>
      <c r="C16" s="109"/>
      <c r="D16" s="110"/>
      <c r="E16" s="111"/>
      <c r="F16" s="112"/>
      <c r="G16" s="113"/>
      <c r="H16" s="111"/>
      <c r="I16" s="112"/>
      <c r="J16" s="113"/>
      <c r="K16" s="111"/>
      <c r="L16" s="112"/>
      <c r="M16" s="113"/>
      <c r="N16" s="111"/>
      <c r="O16" s="112"/>
      <c r="P16" s="113"/>
      <c r="Q16" s="111"/>
      <c r="R16" s="112"/>
      <c r="S16" s="113"/>
    </row>
    <row r="17" spans="1:19" s="99" customFormat="1" x14ac:dyDescent="0.2">
      <c r="A17" s="107" t="s">
        <v>27</v>
      </c>
      <c r="B17" s="108"/>
      <c r="C17" s="109"/>
      <c r="D17" s="110"/>
      <c r="E17" s="111"/>
      <c r="F17" s="112"/>
      <c r="G17" s="113"/>
      <c r="H17" s="111"/>
      <c r="I17" s="112"/>
      <c r="J17" s="113"/>
      <c r="K17" s="111"/>
      <c r="L17" s="112"/>
      <c r="M17" s="113"/>
      <c r="N17" s="111"/>
      <c r="O17" s="112"/>
      <c r="P17" s="113"/>
      <c r="Q17" s="111"/>
      <c r="R17" s="112"/>
      <c r="S17" s="113"/>
    </row>
    <row r="18" spans="1:19" s="99" customFormat="1" x14ac:dyDescent="0.2">
      <c r="A18" s="107" t="s">
        <v>13</v>
      </c>
      <c r="B18" s="108"/>
      <c r="C18" s="109"/>
      <c r="D18" s="110"/>
      <c r="E18" s="111"/>
      <c r="F18" s="112"/>
      <c r="G18" s="113"/>
      <c r="H18" s="111"/>
      <c r="I18" s="112"/>
      <c r="J18" s="113"/>
      <c r="K18" s="111"/>
      <c r="L18" s="112"/>
      <c r="M18" s="113"/>
      <c r="N18" s="111"/>
      <c r="O18" s="112"/>
      <c r="P18" s="113"/>
      <c r="Q18" s="111"/>
      <c r="R18" s="112"/>
      <c r="S18" s="113"/>
    </row>
    <row r="19" spans="1:19" s="115" customFormat="1" ht="7.5" customHeight="1" x14ac:dyDescent="0.2">
      <c r="A19" s="114"/>
      <c r="B19" s="114"/>
      <c r="C19" s="114"/>
      <c r="D19" s="114"/>
      <c r="E19" s="114"/>
      <c r="F19" s="114"/>
      <c r="G19" s="114"/>
      <c r="H19" s="114"/>
      <c r="I19" s="114"/>
      <c r="J19" s="114"/>
      <c r="K19" s="114"/>
      <c r="L19" s="114"/>
      <c r="M19" s="114"/>
      <c r="N19" s="114"/>
      <c r="O19" s="114"/>
      <c r="P19" s="114"/>
      <c r="Q19" s="114"/>
      <c r="R19" s="114"/>
      <c r="S19" s="114"/>
    </row>
    <row r="20" spans="1:19" s="116" customFormat="1" ht="6.75" customHeight="1" x14ac:dyDescent="0.2"/>
    <row r="22" spans="1:19" x14ac:dyDescent="0.2">
      <c r="A22" s="117"/>
      <c r="G22" s="118"/>
      <c r="H22" s="118"/>
    </row>
    <row r="23" spans="1:19" x14ac:dyDescent="0.2">
      <c r="A23" s="119" t="s">
        <v>50</v>
      </c>
      <c r="G23" s="118"/>
      <c r="H23" s="118"/>
      <c r="I23" s="118"/>
      <c r="J23" s="118"/>
    </row>
    <row r="24" spans="1:19" ht="15" x14ac:dyDescent="0.25">
      <c r="A24" s="120"/>
      <c r="B24" s="120"/>
      <c r="C24" s="121"/>
      <c r="G24" s="118"/>
      <c r="H24" s="118"/>
      <c r="I24" s="118"/>
      <c r="J24" s="118"/>
    </row>
    <row r="25" spans="1:19" ht="15" x14ac:dyDescent="0.25">
      <c r="A25" s="120"/>
      <c r="B25" s="120"/>
      <c r="C25" s="121"/>
      <c r="G25" s="118"/>
      <c r="H25" s="118"/>
      <c r="I25" s="118"/>
      <c r="J25" s="118"/>
    </row>
    <row r="26" spans="1:19" ht="15" x14ac:dyDescent="0.25">
      <c r="A26" s="120"/>
      <c r="B26" s="120"/>
      <c r="C26" s="121"/>
      <c r="G26" s="118"/>
      <c r="H26" s="118"/>
      <c r="I26" s="118"/>
      <c r="J26" s="118"/>
    </row>
    <row r="27" spans="1:19" ht="15" x14ac:dyDescent="0.25">
      <c r="A27" s="120"/>
      <c r="B27" s="120"/>
      <c r="C27" s="121"/>
      <c r="G27" s="118"/>
      <c r="H27" s="118"/>
      <c r="I27" s="118"/>
      <c r="J27" s="118"/>
    </row>
    <row r="28" spans="1:19" ht="15" x14ac:dyDescent="0.25">
      <c r="A28" s="120"/>
      <c r="B28" s="120"/>
      <c r="C28" s="121"/>
      <c r="G28" s="118"/>
      <c r="H28" s="118"/>
      <c r="I28" s="118"/>
      <c r="J28" s="118"/>
    </row>
    <row r="29" spans="1:19" x14ac:dyDescent="0.2">
      <c r="I29" s="118"/>
      <c r="J29" s="118"/>
      <c r="K29" s="118"/>
      <c r="L29" s="118"/>
    </row>
    <row r="30" spans="1:19" x14ac:dyDescent="0.2">
      <c r="I30" s="118"/>
      <c r="J30" s="118"/>
      <c r="K30" s="118"/>
      <c r="L30" s="118"/>
      <c r="M30" s="118"/>
    </row>
    <row r="31" spans="1:19" x14ac:dyDescent="0.2">
      <c r="L31" s="118"/>
      <c r="M31" s="118"/>
    </row>
    <row r="32" spans="1:19" x14ac:dyDescent="0.2">
      <c r="L32" s="118"/>
      <c r="M32" s="118"/>
    </row>
    <row r="33" spans="1:13" x14ac:dyDescent="0.2">
      <c r="L33" s="118"/>
      <c r="M33" s="118"/>
    </row>
    <row r="34" spans="1:13" x14ac:dyDescent="0.2">
      <c r="L34" s="118"/>
      <c r="M34" s="118"/>
    </row>
    <row r="47" spans="1:13" x14ac:dyDescent="0.2">
      <c r="A47" s="122" t="s">
        <v>51</v>
      </c>
    </row>
  </sheetData>
  <mergeCells count="50">
    <mergeCell ref="B18:D18"/>
    <mergeCell ref="E18:G18"/>
    <mergeCell ref="H18:J18"/>
    <mergeCell ref="K18:M18"/>
    <mergeCell ref="N18:P18"/>
    <mergeCell ref="Q18:S18"/>
    <mergeCell ref="B17:D17"/>
    <mergeCell ref="E17:G17"/>
    <mergeCell ref="H17:J17"/>
    <mergeCell ref="K17:M17"/>
    <mergeCell ref="N17:P17"/>
    <mergeCell ref="Q17:S17"/>
    <mergeCell ref="B16:D16"/>
    <mergeCell ref="E16:G16"/>
    <mergeCell ref="H16:J16"/>
    <mergeCell ref="K16:M16"/>
    <mergeCell ref="N16:P16"/>
    <mergeCell ref="Q16:S16"/>
    <mergeCell ref="B15:D15"/>
    <mergeCell ref="E15:G15"/>
    <mergeCell ref="H15:J15"/>
    <mergeCell ref="K15:M15"/>
    <mergeCell ref="N15:P15"/>
    <mergeCell ref="Q15:S15"/>
    <mergeCell ref="B14:D14"/>
    <mergeCell ref="E14:G14"/>
    <mergeCell ref="H14:J14"/>
    <mergeCell ref="K14:M14"/>
    <mergeCell ref="N14:P14"/>
    <mergeCell ref="Q14:S14"/>
    <mergeCell ref="N12:P12"/>
    <mergeCell ref="Q12:S12"/>
    <mergeCell ref="B13:D13"/>
    <mergeCell ref="E13:G13"/>
    <mergeCell ref="H13:J13"/>
    <mergeCell ref="K13:M13"/>
    <mergeCell ref="N13:P13"/>
    <mergeCell ref="Q13:S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vt:lpstr>
      <vt:lpstr>2</vt:lpstr>
      <vt:lpstr>3</vt:lpstr>
      <vt:lpstr>4</vt:lpstr>
      <vt:lpstr>5</vt:lpstr>
      <vt:lpstr>Pricing Score Calculation</vt:lpstr>
      <vt:lpstr>Summary</vt:lpstr>
      <vt:lpstr>Matrix</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2022-09-21T20:16:02Z</dcterms:modified>
</cp:coreProperties>
</file>