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a1\finance\PURCHASING_New\03_Active Procurement\FY2022\Formal Solicitations\RFP730-22050 Cougar Woods Generator Replacement - ERIC SHEN\Evaluations\"/>
    </mc:Choice>
  </mc:AlternateContent>
  <bookViews>
    <workbookView xWindow="0" yWindow="0" windowWidth="28800" windowHeight="14235" tabRatio="722" activeTab="7"/>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62913"/>
</workbook>
</file>

<file path=xl/calcChain.xml><?xml version="1.0" encoding="utf-8"?>
<calcChain xmlns="http://schemas.openxmlformats.org/spreadsheetml/2006/main">
  <c r="A6" i="13" l="1"/>
  <c r="A5" i="13"/>
  <c r="K6" i="1" l="1"/>
  <c r="L6" i="1"/>
  <c r="M6" i="1"/>
  <c r="N6" i="1"/>
  <c r="J6" i="1"/>
  <c r="D5" i="13" l="1"/>
  <c r="E5" i="13" s="1"/>
  <c r="D4" i="5" l="1"/>
  <c r="J4" i="5" s="1"/>
  <c r="D7" i="1" s="1"/>
  <c r="D4" i="10"/>
  <c r="J4" i="10" s="1"/>
  <c r="F7" i="1" s="1"/>
  <c r="D4" i="3"/>
  <c r="J4" i="3" s="1"/>
  <c r="C7" i="1" s="1"/>
  <c r="D4" i="9"/>
  <c r="J4" i="9" s="1"/>
  <c r="E7" i="1" s="1"/>
  <c r="D4" i="2"/>
  <c r="J4" i="2" s="1"/>
  <c r="B7" i="1" s="1"/>
  <c r="E6" i="13"/>
  <c r="D5" i="10" l="1"/>
  <c r="J5" i="10" s="1"/>
  <c r="F8" i="1" s="1"/>
  <c r="D5" i="3"/>
  <c r="J5" i="3" s="1"/>
  <c r="C8" i="1" s="1"/>
  <c r="D5" i="9"/>
  <c r="J5" i="9" s="1"/>
  <c r="E8" i="1" s="1"/>
  <c r="D5" i="5"/>
  <c r="J5" i="5" s="1"/>
  <c r="D8" i="1" s="1"/>
  <c r="L8" i="1" s="1"/>
  <c r="D5" i="2"/>
  <c r="J5" i="2" s="1"/>
  <c r="B8" i="1" s="1"/>
  <c r="G7" i="1"/>
  <c r="G8" i="1" l="1"/>
  <c r="N7" i="1"/>
  <c r="N8" i="1"/>
  <c r="J7" i="1"/>
  <c r="L7" i="1"/>
  <c r="J8" i="1"/>
  <c r="M8" i="1"/>
  <c r="K7" i="1"/>
  <c r="K8" i="1"/>
  <c r="M7" i="1"/>
  <c r="A8" i="1"/>
  <c r="A7" i="1"/>
  <c r="O7" i="1" l="1"/>
  <c r="O8" i="1"/>
  <c r="P8" i="1" l="1"/>
  <c r="P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<sst xmlns="http://schemas.openxmlformats.org/spreadsheetml/2006/main" count="100" uniqueCount="52">
  <si>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</si>
  <si>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</si>
  <si>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</si>
  <si>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</si>
  <si>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</si>
  <si>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</si>
  <si>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</si>
  <si>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</si>
  <si>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</si>
  <si>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</si>
  <si>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</si>
  <si>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</si>
  <si>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</si>
  <si>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</si>
  <si>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</si>
  <si>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</si>
  <si>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</si>
  <si>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</si>
  <si>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</si>
  <si>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</si>
  <si>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</si>
  <si>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</si>
  <si>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</si>
  <si>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</si>
  <si>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</si>
  <si>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</si>
  <si>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</si>
  <si>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RFP730-22050 Cougar Woods Generator Replacement</t>
  </si>
  <si>
    <t>Portfolio Builders</t>
  </si>
  <si>
    <t>NOTE:  Purchasing recommends the ratio formula be used due to the cost difference between the highest and lowest bidder. The lowest cost received is divided by the bidder amount being evaluated and then multipled by the points (35%).  The lowest bidder will receive the full points (Highest Score).</t>
  </si>
  <si>
    <t>University of Houston Evaluation Matrix $1 Million+</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</si>
  <si>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</si>
  <si>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</si>
  <si>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</si>
  <si>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</si>
  <si>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</si>
  <si>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</si>
  <si>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</si>
  <si>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</si>
  <si>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</si>
  <si>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</si>
  <si>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</si>
  <si>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</si>
  <si>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**ONLY PURCHASING WILL EVALUATE COST - EVERYONE ELSE LEAVE BLANK**
Respondent’s Cost and Delivery Proposal (Section 4.2)</t>
  </si>
  <si>
    <t>Respondent’s qualifications and experience with a focus on major electrical projects and upgrades / improvements.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</si>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</sst>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theme="1"/>
      <name val="Calibri"/>
      <family val="2"/>
      <scheme val="minor"/>
    </font>
    <font>
      <b/>
      <sz val="10"/>
      <color rgb="FF000000"/>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58">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19" fillId="2" borderId="37" applyNumberFormat="0" applyFont="0" applyAlignment="0" applyProtection="0"/>
    <xf numFmtId="0" fontId="36" fillId="0" borderId="27" applyNumberFormat="0" applyFill="0" applyAlignment="0" applyProtection="0"/>
    <xf numFmtId="0" fontId="34" fillId="21" borderId="26" applyNumberFormat="0" applyAlignment="0" applyProtection="0"/>
    <xf numFmtId="0" fontId="24" fillId="21" borderId="28" applyNumberFormat="0" applyAlignment="0" applyProtection="0"/>
    <xf numFmtId="0" fontId="31" fillId="8" borderId="24" applyNumberFormat="0" applyAlignment="0" applyProtection="0"/>
    <xf numFmtId="0" fontId="24" fillId="21" borderId="24" applyNumberFormat="0" applyAlignment="0" applyProtection="0"/>
    <xf numFmtId="0" fontId="24" fillId="21" borderId="32" applyNumberFormat="0" applyAlignment="0" applyProtection="0"/>
    <xf numFmtId="0" fontId="31" fillId="8" borderId="28" applyNumberFormat="0" applyAlignment="0" applyProtection="0"/>
    <xf numFmtId="0" fontId="24" fillId="21" borderId="28" applyNumberFormat="0" applyAlignment="0" applyProtection="0"/>
    <xf numFmtId="0" fontId="19" fillId="2" borderId="25" applyNumberFormat="0" applyFont="0" applyAlignment="0" applyProtection="0"/>
    <xf numFmtId="0" fontId="24" fillId="21" borderId="36" applyNumberFormat="0" applyAlignment="0" applyProtection="0"/>
    <xf numFmtId="0" fontId="19" fillId="2" borderId="29" applyNumberFormat="0" applyFont="0" applyAlignment="0" applyProtection="0"/>
    <xf numFmtId="0" fontId="19" fillId="2" borderId="29" applyNumberFormat="0" applyFont="0" applyAlignment="0" applyProtection="0"/>
    <xf numFmtId="0" fontId="24" fillId="21" borderId="32" applyNumberFormat="0" applyAlignment="0" applyProtection="0"/>
    <xf numFmtId="0" fontId="36" fillId="0" borderId="31" applyNumberFormat="0" applyFill="0" applyAlignment="0" applyProtection="0"/>
    <xf numFmtId="0" fontId="2" fillId="0" borderId="0"/>
    <xf numFmtId="0" fontId="19" fillId="2" borderId="37" applyNumberFormat="0" applyFont="0" applyAlignment="0" applyProtection="0"/>
    <xf numFmtId="0" fontId="19" fillId="2" borderId="25" applyNumberFormat="0" applyFont="0" applyAlignment="0" applyProtection="0"/>
    <xf numFmtId="0" fontId="36" fillId="0" borderId="39" applyNumberFormat="0" applyFill="0" applyAlignment="0" applyProtection="0"/>
    <xf numFmtId="0" fontId="19" fillId="2" borderId="37" applyNumberFormat="0" applyFont="0" applyAlignment="0" applyProtection="0"/>
    <xf numFmtId="0" fontId="19" fillId="2" borderId="29" applyNumberFormat="0" applyFont="0" applyAlignment="0" applyProtection="0"/>
    <xf numFmtId="0" fontId="36" fillId="0" borderId="39" applyNumberFormat="0" applyFill="0" applyAlignment="0" applyProtection="0"/>
    <xf numFmtId="0" fontId="34" fillId="21" borderId="30" applyNumberFormat="0" applyAlignment="0" applyProtection="0"/>
    <xf numFmtId="0" fontId="31" fillId="8" borderId="36" applyNumberFormat="0" applyAlignment="0" applyProtection="0"/>
    <xf numFmtId="0" fontId="31" fillId="8" borderId="36" applyNumberFormat="0" applyAlignment="0" applyProtection="0"/>
    <xf numFmtId="0" fontId="36" fillId="0" borderId="27" applyNumberFormat="0" applyFill="0" applyAlignment="0" applyProtection="0"/>
    <xf numFmtId="0" fontId="34" fillId="21" borderId="26" applyNumberFormat="0" applyAlignment="0" applyProtection="0"/>
    <xf numFmtId="0" fontId="31" fillId="8" borderId="24" applyNumberFormat="0" applyAlignment="0" applyProtection="0"/>
    <xf numFmtId="0" fontId="24" fillId="21" borderId="24" applyNumberFormat="0" applyAlignment="0" applyProtection="0"/>
    <xf numFmtId="0" fontId="34" fillId="21" borderId="34" applyNumberFormat="0" applyAlignment="0" applyProtection="0"/>
    <xf numFmtId="0" fontId="31" fillId="8" borderId="32" applyNumberFormat="0" applyAlignment="0" applyProtection="0"/>
    <xf numFmtId="0" fontId="34" fillId="21" borderId="30" applyNumberFormat="0" applyAlignment="0" applyProtection="0"/>
    <xf numFmtId="0" fontId="19" fillId="2" borderId="33" applyNumberFormat="0" applyFont="0" applyAlignment="0" applyProtection="0"/>
    <xf numFmtId="9" fontId="2" fillId="0" borderId="0" applyFont="0" applyFill="0" applyBorder="0" applyAlignment="0" applyProtection="0"/>
    <xf numFmtId="0" fontId="31" fillId="8" borderId="28" applyNumberFormat="0" applyAlignment="0" applyProtection="0"/>
    <xf numFmtId="0" fontId="19" fillId="2" borderId="25" applyNumberFormat="0" applyFont="0" applyAlignment="0" applyProtection="0"/>
    <xf numFmtId="0" fontId="36" fillId="0" borderId="31" applyNumberFormat="0" applyFill="0" applyAlignment="0" applyProtection="0"/>
    <xf numFmtId="0" fontId="36" fillId="0" borderId="35" applyNumberFormat="0" applyFill="0" applyAlignment="0" applyProtection="0"/>
    <xf numFmtId="0" fontId="31" fillId="8" borderId="32" applyNumberFormat="0" applyAlignment="0" applyProtection="0"/>
    <xf numFmtId="0" fontId="34" fillId="21" borderId="38" applyNumberFormat="0" applyAlignment="0" applyProtection="0"/>
    <xf numFmtId="0" fontId="19" fillId="2" borderId="33" applyNumberFormat="0" applyFont="0" applyAlignment="0" applyProtection="0"/>
    <xf numFmtId="0" fontId="34" fillId="21" borderId="34" applyNumberFormat="0" applyAlignment="0" applyProtection="0"/>
    <xf numFmtId="0" fontId="36" fillId="0" borderId="35" applyNumberFormat="0" applyFill="0" applyAlignment="0" applyProtection="0"/>
    <xf numFmtId="0" fontId="19" fillId="2" borderId="33" applyNumberFormat="0" applyFont="0" applyAlignment="0" applyProtection="0"/>
    <xf numFmtId="0" fontId="24" fillId="21" borderId="36" applyNumberFormat="0" applyAlignment="0" applyProtection="0"/>
    <xf numFmtId="0" fontId="34" fillId="21" borderId="38" applyNumberFormat="0" applyAlignment="0" applyProtection="0"/>
    <xf numFmtId="0" fontId="1" fillId="0" borderId="0"/>
    <xf numFmtId="0" fontId="49" fillId="0" borderId="0" applyNumberFormat="0" applyFill="0" applyBorder="0" applyAlignment="0" applyProtection="0"/>
  </cellStyleXfs>
  <cellXfs count="128">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8" fillId="26" borderId="0" xfId="0" applyFont="1" applyFill="1"/>
    <xf numFmtId="0" fontId="42"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3" fillId="26" borderId="0" xfId="0" applyFont="1" applyFill="1"/>
    <xf numFmtId="0" fontId="39" fillId="25" borderId="13" xfId="0" applyFont="1" applyFill="1" applyBorder="1" applyAlignment="1">
      <alignment horizontal="right"/>
    </xf>
    <xf numFmtId="0" fontId="45" fillId="0" borderId="10" xfId="100" applyFont="1" applyBorder="1" applyAlignment="1">
      <alignment horizontal="right"/>
    </xf>
    <xf numFmtId="0" fontId="45" fillId="0" borderId="10" xfId="100" applyFont="1" applyBorder="1" applyAlignment="1">
      <alignment horizontal="right"/>
    </xf>
    <xf numFmtId="0" fontId="47" fillId="0" borderId="10" xfId="100" applyFont="1" applyFill="1" applyBorder="1" applyAlignment="1">
      <alignment horizontal="right"/>
    </xf>
    <xf numFmtId="0" fontId="38" fillId="25" borderId="14" xfId="0" applyFont="1" applyFill="1" applyBorder="1" applyAlignment="1">
      <alignment horizontal="right" textRotation="90" wrapText="1"/>
    </xf>
    <xf numFmtId="0" fontId="18" fillId="26" borderId="0" xfId="0" applyFont="1" applyFill="1" applyAlignment="1">
      <alignment horizontal="right"/>
    </xf>
    <xf numFmtId="0" fontId="45" fillId="0" borderId="0" xfId="98" applyFont="1" applyAlignment="1"/>
    <xf numFmtId="0" fontId="41" fillId="26" borderId="0" xfId="0" applyFont="1" applyFill="1" applyAlignment="1">
      <alignment horizontal="right"/>
    </xf>
    <xf numFmtId="2" fontId="0" fillId="0" borderId="0" xfId="0" applyNumberFormat="1"/>
    <xf numFmtId="0" fontId="18" fillId="26" borderId="11" xfId="0" applyFont="1" applyFill="1" applyBorder="1"/>
    <xf numFmtId="0" fontId="17" fillId="26" borderId="14" xfId="0" applyFont="1" applyFill="1" applyBorder="1" applyAlignment="1">
      <alignment horizontal="right" textRotation="90" wrapText="1"/>
    </xf>
    <xf numFmtId="4" fontId="18" fillId="26" borderId="13" xfId="0" applyNumberFormat="1" applyFont="1" applyFill="1" applyBorder="1" applyAlignment="1">
      <alignment horizontal="right"/>
    </xf>
    <xf numFmtId="0" fontId="18" fillId="26" borderId="13" xfId="0" applyFont="1" applyFill="1" applyBorder="1" applyAlignment="1">
      <alignment horizontal="right"/>
    </xf>
    <xf numFmtId="0" fontId="45" fillId="0" borderId="21" xfId="98" applyFont="1" applyBorder="1" applyAlignment="1">
      <alignment vertical="center"/>
    </xf>
    <xf numFmtId="0" fontId="0" fillId="0" borderId="0" xfId="0" applyFill="1"/>
    <xf numFmtId="44" fontId="40" fillId="24" borderId="0" xfId="105" applyFont="1" applyFill="1"/>
    <xf numFmtId="0" fontId="47" fillId="0" borderId="10" xfId="100" applyFont="1" applyBorder="1" applyAlignment="1">
      <alignment horizontal="right"/>
    </xf>
    <xf numFmtId="2" fontId="46" fillId="0" borderId="0" xfId="98" applyNumberFormat="1" applyFont="1"/>
    <xf numFmtId="2" fontId="46" fillId="0" borderId="0" xfId="0" applyNumberFormat="1" applyFont="1"/>
    <xf numFmtId="2" fontId="18" fillId="26" borderId="11" xfId="0" applyNumberFormat="1" applyFont="1" applyFill="1" applyBorder="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8" fillId="27" borderId="11" xfId="0" applyFont="1" applyFill="1" applyBorder="1" applyAlignment="1">
      <alignment horizontal="left"/>
    </xf>
    <xf numFmtId="2" fontId="18" fillId="27" borderId="11" xfId="0" applyNumberFormat="1" applyFont="1" applyFill="1" applyBorder="1"/>
    <xf numFmtId="4" fontId="18" fillId="27" borderId="22" xfId="0" applyNumberFormat="1" applyFont="1" applyFill="1" applyBorder="1" applyAlignment="1">
      <alignment horizontal="right"/>
    </xf>
    <xf numFmtId="0" fontId="18" fillId="27" borderId="12" xfId="0" applyFont="1" applyFill="1" applyBorder="1"/>
    <xf numFmtId="0" fontId="18" fillId="27" borderId="11" xfId="0" applyFont="1" applyFill="1" applyBorder="1" applyAlignment="1">
      <alignment horizontal="right"/>
    </xf>
    <xf numFmtId="0" fontId="18" fillId="27" borderId="22" xfId="0" applyFont="1" applyFill="1" applyBorder="1" applyAlignment="1">
      <alignment horizontal="right"/>
    </xf>
    <xf numFmtId="0" fontId="39" fillId="27" borderId="13" xfId="0" applyFont="1" applyFill="1" applyBorder="1" applyAlignment="1">
      <alignment horizontal="right"/>
    </xf>
    <xf numFmtId="0" fontId="18" fillId="27" borderId="0" xfId="0" applyFont="1" applyFill="1"/>
    <xf numFmtId="0" fontId="44" fillId="0" borderId="10" xfId="100" applyFont="1" applyBorder="1" applyAlignment="1">
      <alignment horizontal="center"/>
    </xf>
    <xf numFmtId="0" fontId="45" fillId="0" borderId="0" xfId="98" applyFont="1" applyAlignment="1">
      <alignment horizontal="left"/>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3" xfId="105" applyFont="1" applyBorder="1" applyAlignment="1">
      <alignment horizontal="center" vertical="center"/>
    </xf>
    <xf numFmtId="44" fontId="40" fillId="0" borderId="0" xfId="105" applyFont="1" applyAlignment="1">
      <alignment horizontal="center" vertical="center"/>
    </xf>
    <xf numFmtId="0" fontId="45" fillId="24" borderId="21" xfId="98" applyFont="1" applyFill="1" applyBorder="1" applyAlignment="1">
      <alignment horizontal="left" vertical="center"/>
    </xf>
    <xf numFmtId="0" fontId="0" fillId="24" borderId="0" xfId="0" applyFill="1" applyAlignment="1">
      <alignment horizontal="left" wrapText="1"/>
    </xf>
    <xf numFmtId="164" fontId="44" fillId="25" borderId="20" xfId="107" applyNumberFormat="1" applyFont="1" applyFill="1" applyBorder="1" applyAlignment="1">
      <alignment horizontal="left" vertical="center" wrapText="1"/>
    </xf>
    <xf numFmtId="164" fontId="44" fillId="25" borderId="18" xfId="107" applyNumberFormat="1" applyFont="1" applyFill="1" applyBorder="1" applyAlignment="1">
      <alignment horizontal="left" vertical="center" wrapText="1"/>
    </xf>
    <xf numFmtId="164" fontId="44" fillId="25" borderId="16" xfId="107" applyNumberFormat="1" applyFont="1" applyFill="1" applyBorder="1" applyAlignment="1">
      <alignment horizontal="left" vertical="center" wrapText="1"/>
    </xf>
    <xf numFmtId="164" fontId="44" fillId="25" borderId="20"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0" fontId="41" fillId="26" borderId="0" xfId="0" applyFont="1" applyFill="1" applyAlignment="1">
      <alignment horizontal="left"/>
    </xf>
    <xf numFmtId="0" fontId="41"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ont="1" applyFill="1"/>
    <xf numFmtId="0" fontId="17" fillId="26" borderId="0" xfId="98" applyFont="1" applyFill="1" applyAlignment="1">
      <alignment horizontal="left"/>
    </xf>
    <xf numFmtId="0" fontId="18" fillId="26" borderId="0" xfId="98" applyFont="1" applyFill="1"/>
    <xf numFmtId="0" fontId="44" fillId="26" borderId="0" xfId="156" applyFont="1" applyFill="1" applyBorder="1" applyAlignment="1">
      <alignment horizontal="left"/>
    </xf>
    <xf numFmtId="0" fontId="19" fillId="24" borderId="40" xfId="156" applyFont="1" applyFill="1" applyBorder="1" applyAlignment="1">
      <alignment horizontal="center"/>
    </xf>
    <xf numFmtId="0" fontId="19" fillId="24" borderId="41" xfId="156" applyFont="1" applyFill="1" applyBorder="1" applyAlignment="1">
      <alignment horizontal="center"/>
    </xf>
    <xf numFmtId="0" fontId="19" fillId="24" borderId="42" xfId="156" applyFont="1" applyFill="1" applyBorder="1" applyAlignment="1">
      <alignment horizontal="center"/>
    </xf>
    <xf numFmtId="0" fontId="48" fillId="26" borderId="0" xfId="156" applyFont="1" applyFill="1" applyBorder="1" applyAlignment="1"/>
    <xf numFmtId="0" fontId="50" fillId="26" borderId="0" xfId="157" applyFont="1" applyFill="1" applyAlignment="1">
      <alignment horizontal="left" wrapText="1"/>
    </xf>
    <xf numFmtId="0" fontId="50" fillId="26" borderId="0" xfId="157" applyFont="1" applyFill="1" applyAlignment="1">
      <alignment wrapText="1"/>
    </xf>
    <xf numFmtId="0" fontId="19" fillId="26" borderId="0" xfId="98" applyFont="1" applyFill="1" applyAlignment="1"/>
    <xf numFmtId="0" fontId="19" fillId="24" borderId="43" xfId="98" applyFont="1" applyFill="1" applyBorder="1" applyAlignment="1">
      <alignment horizontal="center" wrapText="1"/>
    </xf>
    <xf numFmtId="0" fontId="40" fillId="26" borderId="0" xfId="98" applyFont="1" applyFill="1" applyAlignment="1">
      <alignment horizontal="left" wrapText="1"/>
    </xf>
    <xf numFmtId="0" fontId="50" fillId="26" borderId="0" xfId="157" applyFont="1" applyFill="1" applyAlignment="1">
      <alignment horizontal="left"/>
    </xf>
    <xf numFmtId="0" fontId="50" fillId="26" borderId="0" xfId="157" applyFont="1" applyFill="1" applyAlignment="1"/>
    <xf numFmtId="0" fontId="50" fillId="26" borderId="0" xfId="157" applyFont="1" applyFill="1" applyAlignment="1">
      <alignment horizontal="left"/>
    </xf>
    <xf numFmtId="0" fontId="19" fillId="26" borderId="0" xfId="98" applyFont="1" applyFill="1" applyAlignment="1">
      <alignment horizontal="center"/>
    </xf>
    <xf numFmtId="0" fontId="45" fillId="28" borderId="44" xfId="98" applyFont="1" applyFill="1" applyBorder="1" applyAlignment="1">
      <alignment horizontal="left"/>
    </xf>
    <xf numFmtId="0" fontId="45" fillId="28" borderId="23" xfId="98" applyFont="1" applyFill="1" applyBorder="1" applyAlignment="1">
      <alignment horizontal="left"/>
    </xf>
    <xf numFmtId="0" fontId="45" fillId="28" borderId="45" xfId="98" applyFont="1" applyFill="1" applyBorder="1" applyAlignment="1">
      <alignment horizontal="left"/>
    </xf>
    <xf numFmtId="0" fontId="51" fillId="26" borderId="44" xfId="98" applyFont="1" applyFill="1" applyBorder="1" applyAlignment="1">
      <alignment horizontal="center" vertical="center" wrapText="1"/>
    </xf>
    <xf numFmtId="0" fontId="43" fillId="26" borderId="23" xfId="98" applyFont="1" applyFill="1" applyBorder="1" applyAlignment="1">
      <alignment horizontal="center" vertical="center" wrapText="1"/>
    </xf>
    <xf numFmtId="0" fontId="43" fillId="26" borderId="45" xfId="98" applyFont="1" applyFill="1" applyBorder="1" applyAlignment="1">
      <alignment horizontal="center" vertical="center" wrapText="1"/>
    </xf>
    <xf numFmtId="0" fontId="52" fillId="26" borderId="44" xfId="98" applyFont="1" applyFill="1" applyBorder="1" applyAlignment="1">
      <alignment horizontal="center" vertical="center" wrapText="1"/>
    </xf>
    <xf numFmtId="0" fontId="52" fillId="26" borderId="23" xfId="98" applyFont="1" applyFill="1" applyBorder="1" applyAlignment="1">
      <alignment horizontal="center" vertical="center" wrapText="1"/>
    </xf>
    <xf numFmtId="0" fontId="52" fillId="26" borderId="45" xfId="98" applyFont="1" applyFill="1" applyBorder="1" applyAlignment="1">
      <alignment horizontal="center" vertical="center" wrapText="1"/>
    </xf>
    <xf numFmtId="0" fontId="52" fillId="26" borderId="0" xfId="98" applyFont="1" applyFill="1" applyAlignment="1">
      <alignment wrapText="1"/>
    </xf>
    <xf numFmtId="0" fontId="52" fillId="25" borderId="46" xfId="98" applyFont="1" applyFill="1" applyBorder="1" applyAlignment="1">
      <alignment horizontal="center" wrapText="1"/>
    </xf>
    <xf numFmtId="0" fontId="52" fillId="25" borderId="47" xfId="98" applyFont="1" applyFill="1" applyBorder="1" applyAlignment="1">
      <alignment horizontal="center" wrapText="1"/>
    </xf>
    <xf numFmtId="0" fontId="52" fillId="25" borderId="48" xfId="98" applyFont="1" applyFill="1" applyBorder="1" applyAlignment="1">
      <alignment horizontal="center" wrapText="1"/>
    </xf>
    <xf numFmtId="0" fontId="52" fillId="26" borderId="0" xfId="98" applyFont="1" applyFill="1" applyAlignment="1">
      <alignment horizontal="center" wrapText="1"/>
    </xf>
    <xf numFmtId="0" fontId="53" fillId="0" borderId="0" xfId="156" applyFont="1" applyFill="1" applyBorder="1"/>
    <xf numFmtId="0" fontId="19" fillId="29" borderId="13" xfId="98" applyFont="1" applyFill="1" applyBorder="1" applyAlignment="1">
      <alignment horizontal="center"/>
    </xf>
    <xf numFmtId="0" fontId="19" fillId="29" borderId="11" xfId="98" applyFont="1" applyFill="1" applyBorder="1" applyAlignment="1">
      <alignment horizontal="center"/>
    </xf>
    <xf numFmtId="0" fontId="19" fillId="29" borderId="49" xfId="98" applyFont="1" applyFill="1" applyBorder="1" applyAlignment="1">
      <alignment horizontal="center"/>
    </xf>
    <xf numFmtId="0" fontId="19" fillId="24" borderId="13" xfId="98" applyFont="1" applyFill="1" applyBorder="1" applyAlignment="1">
      <alignment horizontal="center"/>
    </xf>
    <xf numFmtId="0" fontId="19" fillId="24" borderId="11" xfId="98" applyFont="1" applyFill="1" applyBorder="1" applyAlignment="1">
      <alignment horizontal="center"/>
    </xf>
    <xf numFmtId="0" fontId="19" fillId="24" borderId="49" xfId="98" applyFont="1" applyFill="1" applyBorder="1" applyAlignment="1">
      <alignment horizontal="center"/>
    </xf>
    <xf numFmtId="0" fontId="19" fillId="29" borderId="22" xfId="98" applyFont="1" applyFill="1" applyBorder="1" applyAlignment="1">
      <alignment horizontal="center"/>
    </xf>
    <xf numFmtId="0" fontId="19" fillId="29" borderId="12" xfId="98" applyFont="1" applyFill="1" applyBorder="1" applyAlignment="1">
      <alignment horizontal="center"/>
    </xf>
    <xf numFmtId="0" fontId="19" fillId="29" borderId="50" xfId="98" applyFont="1" applyFill="1" applyBorder="1" applyAlignment="1">
      <alignment horizontal="center"/>
    </xf>
    <xf numFmtId="0" fontId="19" fillId="24" borderId="22" xfId="98" applyFont="1" applyFill="1" applyBorder="1" applyAlignment="1">
      <alignment horizontal="center"/>
    </xf>
    <xf numFmtId="0" fontId="19" fillId="24" borderId="12" xfId="98" applyFont="1" applyFill="1" applyBorder="1" applyAlignment="1">
      <alignment horizontal="center"/>
    </xf>
    <xf numFmtId="0" fontId="19" fillId="24" borderId="50" xfId="98" applyFont="1" applyFill="1" applyBorder="1" applyAlignment="1">
      <alignment horizontal="center"/>
    </xf>
    <xf numFmtId="0" fontId="19" fillId="30" borderId="0" xfId="98" applyFont="1" applyFill="1" applyBorder="1"/>
    <xf numFmtId="0" fontId="19" fillId="30" borderId="51"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54" fillId="0" borderId="0" xfId="156" applyFont="1" applyAlignment="1">
      <alignment horizontal="left"/>
    </xf>
    <xf numFmtId="0" fontId="40" fillId="26" borderId="0" xfId="98" applyFont="1" applyFill="1"/>
    <xf numFmtId="0" fontId="49" fillId="26" borderId="0" xfId="157" applyFill="1"/>
    <xf numFmtId="0" fontId="43" fillId="26" borderId="0" xfId="98" applyFont="1" applyFill="1"/>
  </cellXfs>
  <cellStyles count="15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15"/>
    <cellStyle name="Calculation 2 3" xfId="113"/>
    <cellStyle name="Calculation 2 4" xfId="123"/>
    <cellStyle name="Calculation 2 5" xfId="154"/>
    <cellStyle name="Calculation 3" xfId="31"/>
    <cellStyle name="Calculation 3 2" xfId="138"/>
    <cellStyle name="Calculation 3 3" xfId="118"/>
    <cellStyle name="Calculation 3 4" xfId="116"/>
    <cellStyle name="Calculation 3 5" xfId="120"/>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57" builtinId="8"/>
    <cellStyle name="Input 2" xfId="81"/>
    <cellStyle name="Input 2 2" xfId="114"/>
    <cellStyle name="Input 2 3" xfId="144"/>
    <cellStyle name="Input 2 4" xfId="140"/>
    <cellStyle name="Input 2 5" xfId="133"/>
    <cellStyle name="Input 3" xfId="39"/>
    <cellStyle name="Input 3 2" xfId="137"/>
    <cellStyle name="Input 3 3" xfId="117"/>
    <cellStyle name="Input 3 4" xfId="148"/>
    <cellStyle name="Input 3 5" xfId="134"/>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25"/>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56"/>
    <cellStyle name="Note 2" xfId="5"/>
    <cellStyle name="Note 2 2" xfId="127"/>
    <cellStyle name="Note 2 3" xfId="122"/>
    <cellStyle name="Note 2 4" xfId="150"/>
    <cellStyle name="Note 2 5" xfId="129"/>
    <cellStyle name="Note 3" xfId="89"/>
    <cellStyle name="Note 3 2" xfId="145"/>
    <cellStyle name="Note 3 3" xfId="130"/>
    <cellStyle name="Note 3 4" xfId="153"/>
    <cellStyle name="Note 3 5" xfId="126"/>
    <cellStyle name="Note 4" xfId="42"/>
    <cellStyle name="Note 4 2" xfId="99"/>
    <cellStyle name="Note 4 3" xfId="119"/>
    <cellStyle name="Note 4 4" xfId="121"/>
    <cellStyle name="Note 4 5" xfId="142"/>
    <cellStyle name="Note 4 6" xfId="110"/>
    <cellStyle name="Output 2" xfId="84"/>
    <cellStyle name="Output 2 2" xfId="112"/>
    <cellStyle name="Output 2 3" xfId="141"/>
    <cellStyle name="Output 2 4" xfId="151"/>
    <cellStyle name="Output 2 5" xfId="155"/>
    <cellStyle name="Output 3" xfId="43"/>
    <cellStyle name="Output 3 2" xfId="136"/>
    <cellStyle name="Output 3 3" xfId="132"/>
    <cellStyle name="Output 3 4" xfId="139"/>
    <cellStyle name="Output 3 5" xfId="149"/>
    <cellStyle name="Percent 2" xfId="143"/>
    <cellStyle name="Title 2" xfId="85"/>
    <cellStyle name="Title 3" xfId="44"/>
    <cellStyle name="Total 2" xfId="86"/>
    <cellStyle name="Total 2 2" xfId="111"/>
    <cellStyle name="Total 2 3" xfId="146"/>
    <cellStyle name="Total 2 4" xfId="152"/>
    <cellStyle name="Total 2 5" xfId="128"/>
    <cellStyle name="Total 3" xfId="45"/>
    <cellStyle name="Total 3 2" xfId="135"/>
    <cellStyle name="Total 3 3" xfId="124"/>
    <cellStyle name="Total 3 4" xfId="147"/>
    <cellStyle name="Total 3 5" xfId="131"/>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J4" sqref="J4"/>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4"/>
      <c r="B3" s="54"/>
      <c r="C3" s="54"/>
      <c r="D3" s="37" t="s">
        <v>6</v>
      </c>
      <c r="E3" s="22" t="s">
        <v>7</v>
      </c>
      <c r="F3" s="22" t="s">
        <v>8</v>
      </c>
      <c r="G3" s="22" t="s">
        <v>9</v>
      </c>
      <c r="H3" s="22" t="s">
        <v>10</v>
      </c>
      <c r="I3" s="22" t="s">
        <v>11</v>
      </c>
      <c r="J3" s="24" t="s">
        <v>26</v>
      </c>
    </row>
    <row r="4" spans="1:12" x14ac:dyDescent="0.2">
      <c r="A4" s="55" t="s">
        <v>28</v>
      </c>
      <c r="B4" s="55"/>
      <c r="C4" s="55"/>
      <c r="D4" s="38">
        <f>'Pricing Score Calculation'!E5</f>
        <v>35</v>
      </c>
      <c r="E4" s="41">
        <v>10</v>
      </c>
      <c r="F4" s="41">
        <v>6</v>
      </c>
      <c r="G4" s="41">
        <v>2.5</v>
      </c>
      <c r="H4" s="41">
        <v>2.5</v>
      </c>
      <c r="I4" s="41">
        <v>12</v>
      </c>
      <c r="J4" s="39">
        <f>SUM(D4:I4)</f>
        <v>68</v>
      </c>
    </row>
    <row r="5" spans="1:12" x14ac:dyDescent="0.2">
      <c r="A5" s="55" t="s">
        <v>14</v>
      </c>
      <c r="B5" s="55"/>
      <c r="C5" s="55"/>
      <c r="D5" s="38">
        <f>'Pricing Score Calculation'!E6</f>
        <v>19.669035984007106</v>
      </c>
      <c r="E5" s="41">
        <v>20</v>
      </c>
      <c r="F5" s="41">
        <v>6</v>
      </c>
      <c r="G5" s="41">
        <v>3</v>
      </c>
      <c r="H5" s="41">
        <v>3</v>
      </c>
      <c r="I5" s="41">
        <v>12</v>
      </c>
      <c r="J5" s="39">
        <f>SUM(D5:I5)</f>
        <v>63.66903598400711</v>
      </c>
      <c r="L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5" sqref="J5"/>
    </sheetView>
  </sheetViews>
  <sheetFormatPr defaultRowHeight="12.75" x14ac:dyDescent="0.2"/>
  <cols>
    <col min="11" max="11"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54"/>
      <c r="B3" s="54"/>
      <c r="C3" s="54"/>
      <c r="D3" s="37" t="s">
        <v>6</v>
      </c>
      <c r="E3" s="23" t="s">
        <v>7</v>
      </c>
      <c r="F3" s="23" t="s">
        <v>8</v>
      </c>
      <c r="G3" s="23" t="s">
        <v>9</v>
      </c>
      <c r="H3" s="23" t="s">
        <v>10</v>
      </c>
      <c r="I3" s="23" t="s">
        <v>11</v>
      </c>
      <c r="J3" s="24" t="s">
        <v>26</v>
      </c>
      <c r="K3" s="6"/>
      <c r="L3" s="6"/>
      <c r="M3" s="6"/>
      <c r="N3" s="6"/>
    </row>
    <row r="4" spans="1:14" x14ac:dyDescent="0.2">
      <c r="A4" s="55" t="s">
        <v>28</v>
      </c>
      <c r="B4" s="55"/>
      <c r="C4" s="55"/>
      <c r="D4" s="38">
        <f>'Pricing Score Calculation'!E5</f>
        <v>35</v>
      </c>
      <c r="E4" s="42">
        <v>15</v>
      </c>
      <c r="F4" s="42">
        <v>6.4</v>
      </c>
      <c r="G4" s="42">
        <v>2.9</v>
      </c>
      <c r="H4" s="42">
        <v>3</v>
      </c>
      <c r="I4" s="42">
        <v>13.6</v>
      </c>
      <c r="J4" s="39">
        <f>SUM(D4:I4)</f>
        <v>75.899999999999991</v>
      </c>
      <c r="K4" s="7"/>
      <c r="L4" s="7"/>
      <c r="M4" s="7"/>
      <c r="N4" s="7"/>
    </row>
    <row r="5" spans="1:14" x14ac:dyDescent="0.2">
      <c r="A5" s="55" t="s">
        <v>14</v>
      </c>
      <c r="B5" s="55"/>
      <c r="C5" s="55"/>
      <c r="D5" s="38">
        <f>'Pricing Score Calculation'!E6</f>
        <v>19.669035984007106</v>
      </c>
      <c r="E5" s="42">
        <v>20</v>
      </c>
      <c r="F5" s="42">
        <v>8.4</v>
      </c>
      <c r="G5" s="42">
        <v>4.5999999999999996</v>
      </c>
      <c r="H5" s="42">
        <v>4.0999999999999996</v>
      </c>
      <c r="I5" s="42">
        <v>18</v>
      </c>
      <c r="J5" s="39">
        <f>SUM(D5:I5)</f>
        <v>74.769035984007104</v>
      </c>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5" sqref="J5"/>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54"/>
      <c r="B3" s="54"/>
      <c r="C3" s="54"/>
      <c r="D3" s="37" t="s">
        <v>6</v>
      </c>
      <c r="E3" s="23" t="s">
        <v>7</v>
      </c>
      <c r="F3" s="23" t="s">
        <v>8</v>
      </c>
      <c r="G3" s="23" t="s">
        <v>9</v>
      </c>
      <c r="H3" s="23" t="s">
        <v>10</v>
      </c>
      <c r="I3" s="23" t="s">
        <v>11</v>
      </c>
      <c r="J3" s="24" t="s">
        <v>26</v>
      </c>
      <c r="K3" s="6"/>
      <c r="L3" s="6"/>
      <c r="M3" s="6"/>
      <c r="N3" s="6"/>
    </row>
    <row r="4" spans="1:14" x14ac:dyDescent="0.2">
      <c r="A4" s="55" t="s">
        <v>28</v>
      </c>
      <c r="B4" s="55"/>
      <c r="C4" s="55"/>
      <c r="D4" s="38">
        <f>'Pricing Score Calculation'!E5</f>
        <v>35</v>
      </c>
      <c r="E4" s="43">
        <v>7</v>
      </c>
      <c r="F4" s="43">
        <v>5</v>
      </c>
      <c r="G4" s="43">
        <v>1.4</v>
      </c>
      <c r="H4" s="43">
        <v>1.4</v>
      </c>
      <c r="I4" s="43">
        <v>6</v>
      </c>
      <c r="J4" s="39">
        <f>SUM(D4:I4)</f>
        <v>55.8</v>
      </c>
      <c r="K4" s="7"/>
      <c r="L4" s="7"/>
      <c r="M4" s="7"/>
      <c r="N4" s="7"/>
    </row>
    <row r="5" spans="1:14" x14ac:dyDescent="0.2">
      <c r="A5" s="55" t="s">
        <v>14</v>
      </c>
      <c r="B5" s="55"/>
      <c r="C5" s="55"/>
      <c r="D5" s="38">
        <f>'Pricing Score Calculation'!E6</f>
        <v>19.669035984007106</v>
      </c>
      <c r="E5" s="43">
        <v>17</v>
      </c>
      <c r="F5" s="43">
        <v>6.8</v>
      </c>
      <c r="G5" s="43">
        <v>3</v>
      </c>
      <c r="H5" s="43">
        <v>3</v>
      </c>
      <c r="I5" s="43">
        <v>13.6</v>
      </c>
      <c r="J5" s="39">
        <f>SUM(D5:I5)</f>
        <v>63.069035984007108</v>
      </c>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53" sqref="I53"/>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54"/>
      <c r="B3" s="54"/>
      <c r="C3" s="54"/>
      <c r="D3" s="37" t="s">
        <v>6</v>
      </c>
      <c r="E3" s="23" t="s">
        <v>7</v>
      </c>
      <c r="F3" s="23" t="s">
        <v>8</v>
      </c>
      <c r="G3" s="23" t="s">
        <v>9</v>
      </c>
      <c r="H3" s="23" t="s">
        <v>10</v>
      </c>
      <c r="I3" s="23" t="s">
        <v>11</v>
      </c>
      <c r="J3" s="24" t="s">
        <v>26</v>
      </c>
      <c r="K3" s="6"/>
      <c r="L3" s="6"/>
      <c r="M3" s="6"/>
      <c r="N3" s="6"/>
    </row>
    <row r="4" spans="1:14" x14ac:dyDescent="0.2">
      <c r="A4" s="55" t="s">
        <v>28</v>
      </c>
      <c r="B4" s="55"/>
      <c r="C4" s="55"/>
      <c r="D4" s="38">
        <f>'Pricing Score Calculation'!E5</f>
        <v>35</v>
      </c>
      <c r="E4" s="44">
        <v>15</v>
      </c>
      <c r="F4" s="44">
        <v>4</v>
      </c>
      <c r="G4" s="44">
        <v>2</v>
      </c>
      <c r="H4" s="44">
        <v>3</v>
      </c>
      <c r="I4" s="44">
        <v>12</v>
      </c>
      <c r="J4" s="39">
        <f>SUM(D4:I4)</f>
        <v>71</v>
      </c>
      <c r="K4" s="7"/>
      <c r="L4" s="7"/>
      <c r="M4" s="7"/>
      <c r="N4" s="7"/>
    </row>
    <row r="5" spans="1:14" x14ac:dyDescent="0.2">
      <c r="A5" s="55" t="s">
        <v>14</v>
      </c>
      <c r="B5" s="55"/>
      <c r="C5" s="55"/>
      <c r="D5" s="38">
        <f>'Pricing Score Calculation'!E6</f>
        <v>19.669035984007106</v>
      </c>
      <c r="E5" s="44">
        <v>20</v>
      </c>
      <c r="F5" s="44">
        <v>6</v>
      </c>
      <c r="G5" s="44">
        <v>4</v>
      </c>
      <c r="H5" s="44">
        <v>4</v>
      </c>
      <c r="I5" s="44">
        <v>20</v>
      </c>
      <c r="J5" s="39">
        <f>SUM(D5:I5)</f>
        <v>73.66903598400711</v>
      </c>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G43" sqref="G43"/>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4"/>
      <c r="B3" s="54"/>
      <c r="C3" s="54"/>
      <c r="D3" s="37" t="s">
        <v>6</v>
      </c>
      <c r="E3" s="23" t="s">
        <v>7</v>
      </c>
      <c r="F3" s="23" t="s">
        <v>8</v>
      </c>
      <c r="G3" s="23" t="s">
        <v>9</v>
      </c>
      <c r="H3" s="23" t="s">
        <v>10</v>
      </c>
      <c r="I3" s="23" t="s">
        <v>11</v>
      </c>
      <c r="J3" s="24" t="s">
        <v>26</v>
      </c>
      <c r="K3" s="6"/>
      <c r="L3" s="6"/>
      <c r="M3" s="6"/>
      <c r="N3" s="6"/>
      <c r="O3" s="7"/>
    </row>
    <row r="4" spans="1:15" x14ac:dyDescent="0.2">
      <c r="A4" s="55" t="s">
        <v>28</v>
      </c>
      <c r="B4" s="55"/>
      <c r="C4" s="55"/>
      <c r="D4" s="38">
        <f>'Pricing Score Calculation'!E5</f>
        <v>35</v>
      </c>
      <c r="E4" s="45">
        <v>10</v>
      </c>
      <c r="F4" s="45">
        <v>5</v>
      </c>
      <c r="G4" s="45">
        <v>2</v>
      </c>
      <c r="H4" s="45">
        <v>2.5</v>
      </c>
      <c r="I4" s="45">
        <v>10</v>
      </c>
      <c r="J4" s="39">
        <f>SUM(D4:I4)</f>
        <v>64.5</v>
      </c>
      <c r="K4" s="7"/>
      <c r="L4" s="7"/>
      <c r="M4" s="7"/>
      <c r="N4" s="7"/>
      <c r="O4" s="7"/>
    </row>
    <row r="5" spans="1:15" x14ac:dyDescent="0.2">
      <c r="A5" s="55" t="s">
        <v>14</v>
      </c>
      <c r="B5" s="55"/>
      <c r="C5" s="55"/>
      <c r="D5" s="38">
        <f>'Pricing Score Calculation'!E6</f>
        <v>19.669035984007106</v>
      </c>
      <c r="E5" s="45">
        <v>20</v>
      </c>
      <c r="F5" s="45">
        <v>9</v>
      </c>
      <c r="G5" s="45">
        <v>4</v>
      </c>
      <c r="H5" s="45">
        <v>3.5</v>
      </c>
      <c r="I5" s="45">
        <v>16</v>
      </c>
      <c r="J5" s="39">
        <f>SUM(D5:I5)</f>
        <v>72.16903598400711</v>
      </c>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row>
    <row r="11" spans="1:15" x14ac:dyDescent="0.2">
      <c r="A11" s="7"/>
      <c r="B11" s="7"/>
      <c r="C11" s="7"/>
      <c r="D11" s="7"/>
      <c r="E11" s="7"/>
      <c r="F11" s="7"/>
      <c r="G11" s="7"/>
      <c r="H11" s="7"/>
      <c r="I11" s="7"/>
      <c r="J11" s="7"/>
      <c r="K11" s="7"/>
      <c r="L11" s="7"/>
      <c r="M11" s="7"/>
      <c r="N11" s="7"/>
    </row>
    <row r="12" spans="1:15" x14ac:dyDescent="0.2">
      <c r="A12" s="7"/>
      <c r="B12" s="7"/>
      <c r="C12" s="7"/>
      <c r="D12" s="7"/>
      <c r="E12" s="7"/>
      <c r="F12" s="7"/>
      <c r="G12" s="7"/>
      <c r="H12" s="7"/>
      <c r="I12" s="7"/>
      <c r="J12" s="7"/>
      <c r="K12" s="7"/>
      <c r="L12" s="7"/>
      <c r="M12" s="7"/>
      <c r="N12" s="7"/>
    </row>
    <row r="13" spans="1:15" x14ac:dyDescent="0.2">
      <c r="A13" s="7"/>
      <c r="B13" s="7"/>
      <c r="C13" s="7"/>
      <c r="D13" s="7"/>
      <c r="E13" s="7"/>
      <c r="F13" s="7"/>
      <c r="G13" s="7"/>
      <c r="H13" s="7"/>
      <c r="I13" s="7"/>
      <c r="J13" s="7"/>
      <c r="K13" s="7"/>
      <c r="L13" s="7"/>
      <c r="M13" s="7"/>
      <c r="N13" s="7"/>
    </row>
    <row r="14" spans="1:15" x14ac:dyDescent="0.2">
      <c r="A14" s="7"/>
      <c r="B14" s="7"/>
      <c r="C14" s="7"/>
      <c r="D14" s="7"/>
      <c r="E14" s="7"/>
      <c r="F14" s="7"/>
      <c r="G14" s="7"/>
      <c r="H14" s="7"/>
      <c r="I14" s="7"/>
      <c r="J14" s="7"/>
      <c r="K14" s="7"/>
      <c r="L14" s="7"/>
      <c r="M14" s="7"/>
      <c r="N14" s="7"/>
    </row>
    <row r="15" spans="1:15" x14ac:dyDescent="0.2">
      <c r="A15" s="7"/>
      <c r="B15" s="7"/>
      <c r="C15" s="7"/>
      <c r="D15" s="7"/>
      <c r="E15" s="7"/>
      <c r="F15" s="7"/>
      <c r="G15" s="7"/>
      <c r="H15" s="7"/>
      <c r="I15" s="7"/>
      <c r="J15" s="7"/>
      <c r="K15" s="7"/>
      <c r="L15" s="7"/>
      <c r="M15" s="7"/>
      <c r="N15" s="7"/>
    </row>
    <row r="16" spans="1:15"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G5" sqref="G5"/>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0" t="s">
        <v>24</v>
      </c>
      <c r="B1" s="60"/>
      <c r="C1" s="34"/>
      <c r="D1" s="34"/>
      <c r="E1" s="34"/>
    </row>
    <row r="2" spans="1:16" x14ac:dyDescent="0.2">
      <c r="A2" s="62" t="s">
        <v>18</v>
      </c>
      <c r="B2" s="65" t="s">
        <v>19</v>
      </c>
      <c r="C2" s="68" t="s">
        <v>22</v>
      </c>
      <c r="D2" s="68" t="s">
        <v>20</v>
      </c>
      <c r="E2" s="68" t="s">
        <v>21</v>
      </c>
      <c r="G2" s="61" t="s">
        <v>29</v>
      </c>
      <c r="H2" s="61"/>
      <c r="I2" s="61"/>
      <c r="J2" s="61"/>
      <c r="K2" s="61"/>
      <c r="L2" s="61"/>
      <c r="M2" s="61"/>
      <c r="N2" s="61"/>
      <c r="O2" s="61"/>
      <c r="P2" s="61"/>
    </row>
    <row r="3" spans="1:16" x14ac:dyDescent="0.2">
      <c r="A3" s="63"/>
      <c r="B3" s="66"/>
      <c r="C3" s="69"/>
      <c r="D3" s="69"/>
      <c r="E3" s="69"/>
      <c r="G3" s="61"/>
      <c r="H3" s="61"/>
      <c r="I3" s="61"/>
      <c r="J3" s="61"/>
      <c r="K3" s="61"/>
      <c r="L3" s="61"/>
      <c r="M3" s="61"/>
      <c r="N3" s="61"/>
      <c r="O3" s="61"/>
      <c r="P3" s="61"/>
    </row>
    <row r="4" spans="1:16" ht="13.5" thickBot="1" x14ac:dyDescent="0.25">
      <c r="A4" s="64"/>
      <c r="B4" s="67"/>
      <c r="C4" s="70"/>
      <c r="D4" s="70"/>
      <c r="E4" s="70"/>
      <c r="G4" s="61"/>
      <c r="H4" s="61"/>
      <c r="I4" s="61"/>
      <c r="J4" s="61"/>
      <c r="K4" s="61"/>
      <c r="L4" s="61"/>
      <c r="M4" s="61"/>
      <c r="N4" s="61"/>
      <c r="O4" s="61"/>
      <c r="P4" s="61"/>
    </row>
    <row r="5" spans="1:16" x14ac:dyDescent="0.2">
      <c r="A5" s="27" t="str">
        <f>'1'!A4:C4</f>
        <v>Portfolio Builders</v>
      </c>
      <c r="B5" s="36">
        <v>1265000</v>
      </c>
      <c r="C5" s="56">
        <v>35</v>
      </c>
      <c r="D5" s="58">
        <f>MIN(B5:B6)</f>
        <v>1265000</v>
      </c>
      <c r="E5" s="29">
        <f>$C$5*($D$5/B5)</f>
        <v>35</v>
      </c>
    </row>
    <row r="6" spans="1:16" x14ac:dyDescent="0.2">
      <c r="A6" s="27" t="str">
        <f>'1'!A5:C5</f>
        <v>Vaughn</v>
      </c>
      <c r="B6" s="36">
        <v>2251000</v>
      </c>
      <c r="C6" s="57"/>
      <c r="D6" s="59"/>
      <c r="E6" s="29">
        <f t="shared" ref="E6" si="0">$C$5*($D$5/B6)</f>
        <v>19.669035984007106</v>
      </c>
    </row>
    <row r="7" spans="1:16" x14ac:dyDescent="0.2">
      <c r="I7" s="35"/>
      <c r="J7" s="35"/>
      <c r="K7" s="35"/>
      <c r="L7" s="35"/>
      <c r="M7" s="35"/>
      <c r="N7" s="35"/>
      <c r="O7" s="35"/>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P7" sqref="P7"/>
    </sheetView>
  </sheetViews>
  <sheetFormatPr defaultRowHeight="15" x14ac:dyDescent="0.2"/>
  <cols>
    <col min="1" max="1" width="33" style="12" customWidth="1"/>
    <col min="2" max="2" width="7" style="12" bestFit="1" customWidth="1"/>
    <col min="3" max="3" width="8.85546875" style="12" bestFit="1" customWidth="1"/>
    <col min="4" max="6" width="7.7109375" style="12"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12</v>
      </c>
      <c r="B1" s="11"/>
      <c r="C1" s="10"/>
      <c r="D1" s="10"/>
      <c r="E1" s="10"/>
      <c r="F1" s="10"/>
      <c r="G1" s="10"/>
      <c r="H1" s="10"/>
    </row>
    <row r="2" spans="1:16" ht="6" customHeight="1" x14ac:dyDescent="0.25">
      <c r="A2" s="10"/>
      <c r="B2" s="11"/>
      <c r="C2" s="10"/>
      <c r="D2" s="10"/>
      <c r="E2" s="10"/>
      <c r="F2" s="10"/>
      <c r="G2" s="10"/>
      <c r="H2" s="10"/>
    </row>
    <row r="3" spans="1:16" ht="15.75" x14ac:dyDescent="0.25">
      <c r="A3" s="71" t="s">
        <v>27</v>
      </c>
      <c r="B3" s="71"/>
      <c r="C3" s="71"/>
      <c r="D3" s="71"/>
      <c r="E3" s="71"/>
      <c r="F3" s="71"/>
      <c r="G3" s="71"/>
      <c r="H3" s="71"/>
    </row>
    <row r="4" spans="1:16" x14ac:dyDescent="0.2">
      <c r="A4" s="11"/>
      <c r="B4" s="11"/>
      <c r="C4" s="11"/>
      <c r="D4" s="11"/>
      <c r="E4" s="11"/>
      <c r="F4" s="11"/>
      <c r="G4" s="13"/>
      <c r="H4" s="13"/>
    </row>
    <row r="5" spans="1:16" ht="15.75" x14ac:dyDescent="0.25">
      <c r="G5" s="28" t="s">
        <v>23</v>
      </c>
      <c r="H5" s="14"/>
      <c r="I5" s="28"/>
      <c r="J5" s="14"/>
      <c r="O5" s="72" t="s">
        <v>16</v>
      </c>
      <c r="P5" s="72"/>
    </row>
    <row r="6" spans="1:16" s="17" customFormat="1" ht="135" customHeight="1" x14ac:dyDescent="0.2">
      <c r="A6" s="15"/>
      <c r="B6" s="16" t="s">
        <v>1</v>
      </c>
      <c r="C6" s="16" t="s">
        <v>2</v>
      </c>
      <c r="D6" s="16" t="s">
        <v>3</v>
      </c>
      <c r="E6" s="16" t="s">
        <v>4</v>
      </c>
      <c r="F6" s="16" t="s">
        <v>5</v>
      </c>
      <c r="G6" s="31" t="s">
        <v>17</v>
      </c>
      <c r="I6" s="12"/>
      <c r="J6" s="16" t="str">
        <f>B6</f>
        <v>Evaluator 1</v>
      </c>
      <c r="K6" s="16" t="str">
        <f>C6</f>
        <v>Evaluator 2</v>
      </c>
      <c r="L6" s="16" t="str">
        <f>D6</f>
        <v>Evaluator 3</v>
      </c>
      <c r="M6" s="16" t="str">
        <f>E6</f>
        <v>Evaluator 4</v>
      </c>
      <c r="N6" s="16" t="str">
        <f>F6</f>
        <v>Evaluator 5</v>
      </c>
      <c r="O6" s="31" t="s">
        <v>25</v>
      </c>
      <c r="P6" s="25" t="s">
        <v>15</v>
      </c>
    </row>
    <row r="7" spans="1:16" ht="16.5" customHeight="1" x14ac:dyDescent="0.2">
      <c r="A7" s="19" t="str">
        <f>'1'!A4:C4</f>
        <v>Portfolio Builders</v>
      </c>
      <c r="B7" s="40">
        <f>'1'!J4</f>
        <v>68</v>
      </c>
      <c r="C7" s="40">
        <f>'2'!J4</f>
        <v>75.899999999999991</v>
      </c>
      <c r="D7" s="40">
        <f>'3'!J4</f>
        <v>55.8</v>
      </c>
      <c r="E7" s="40">
        <f>'4'!J4</f>
        <v>71</v>
      </c>
      <c r="F7" s="40">
        <f>'5'!J4</f>
        <v>64.5</v>
      </c>
      <c r="G7" s="32">
        <f>AVERAGE(B7:F7)</f>
        <v>67.039999999999992</v>
      </c>
      <c r="H7" s="30"/>
      <c r="I7" s="30"/>
      <c r="J7" s="18">
        <f>RANK(B7,$B$7:$B$8,0)</f>
        <v>1</v>
      </c>
      <c r="K7" s="18">
        <f>RANK(C7,$C$7:$C$8,0)</f>
        <v>1</v>
      </c>
      <c r="L7" s="18">
        <f>RANK(D7,$D$7:$D$8,0)</f>
        <v>2</v>
      </c>
      <c r="M7" s="18">
        <f>RANK(E7,$E$7:$E$8,0)</f>
        <v>2</v>
      </c>
      <c r="N7" s="18">
        <f>RANK(F7,$F$7:$F$8,0)</f>
        <v>2</v>
      </c>
      <c r="O7" s="33">
        <f>AVERAGE(J7:N7)</f>
        <v>1.6</v>
      </c>
      <c r="P7" s="21">
        <f>RANK(O7,$O$7:$O$8,1)</f>
        <v>2</v>
      </c>
    </row>
    <row r="8" spans="1:16" s="53" customFormat="1" ht="16.5" customHeight="1" x14ac:dyDescent="0.2">
      <c r="A8" s="46" t="str">
        <f>'1'!A5:C5</f>
        <v>Vaughn</v>
      </c>
      <c r="B8" s="47">
        <f>'1'!J5</f>
        <v>63.66903598400711</v>
      </c>
      <c r="C8" s="47">
        <f>'2'!J5</f>
        <v>74.769035984007104</v>
      </c>
      <c r="D8" s="47">
        <f>'3'!J5</f>
        <v>63.069035984007108</v>
      </c>
      <c r="E8" s="47">
        <f>'4'!J5</f>
        <v>73.66903598400711</v>
      </c>
      <c r="F8" s="47">
        <f>'5'!J5</f>
        <v>72.16903598400711</v>
      </c>
      <c r="G8" s="48">
        <f>AVERAGE(B8:F8)</f>
        <v>69.469035984007107</v>
      </c>
      <c r="H8" s="49"/>
      <c r="I8" s="49"/>
      <c r="J8" s="50">
        <f>RANK(B8,$B$7:$B$8,0)</f>
        <v>2</v>
      </c>
      <c r="K8" s="50">
        <f>RANK(C8,$C$7:$C$8,0)</f>
        <v>2</v>
      </c>
      <c r="L8" s="50">
        <f>RANK(D8,$D$7:$D$8,0)</f>
        <v>1</v>
      </c>
      <c r="M8" s="50">
        <f>RANK(E8,$E$7:$E$8,0)</f>
        <v>1</v>
      </c>
      <c r="N8" s="50">
        <f>RANK(F8,$F$7:$F$8,0)</f>
        <v>1</v>
      </c>
      <c r="O8" s="51">
        <f>AVERAGE(J8:N8)</f>
        <v>1.4</v>
      </c>
      <c r="P8" s="52">
        <f>RANK(O8,$O$7:$O$8,1)</f>
        <v>1</v>
      </c>
    </row>
    <row r="9" spans="1:16" x14ac:dyDescent="0.2">
      <c r="I9" s="26"/>
    </row>
    <row r="14" spans="1:16" x14ac:dyDescent="0.2">
      <c r="A14" s="20" t="s">
        <v>13</v>
      </c>
    </row>
    <row r="15" spans="1:16" x14ac:dyDescent="0.2">
      <c r="A15"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tabSelected="1" zoomScaleNormal="100" workbookViewId="0">
      <selection activeCell="B13" sqref="B13:D13"/>
    </sheetView>
  </sheetViews>
  <sheetFormatPr defaultRowHeight="12.75" x14ac:dyDescent="0.2"/>
  <cols>
    <col min="1" max="1" width="20.7109375" style="75" customWidth="1"/>
    <col min="2" max="19" width="9.5703125" style="75" customWidth="1"/>
    <col min="20" max="16384" width="9.140625" style="75"/>
  </cols>
  <sheetData>
    <row r="1" spans="1:19" ht="15.75" customHeight="1" x14ac:dyDescent="0.25">
      <c r="A1" s="73" t="s">
        <v>30</v>
      </c>
      <c r="B1" s="73"/>
      <c r="C1" s="73"/>
      <c r="D1" s="73"/>
      <c r="E1" s="73"/>
      <c r="F1" s="73"/>
      <c r="G1" s="73"/>
      <c r="H1" s="73"/>
      <c r="I1" s="73"/>
      <c r="J1" s="74"/>
    </row>
    <row r="2" spans="1:19" ht="15.75" x14ac:dyDescent="0.25">
      <c r="A2" s="76" t="s">
        <v>27</v>
      </c>
      <c r="B2" s="76"/>
      <c r="C2" s="76"/>
      <c r="D2" s="76"/>
      <c r="E2" s="76"/>
      <c r="F2" s="76"/>
      <c r="G2" s="76"/>
      <c r="H2" s="76"/>
      <c r="I2" s="76"/>
      <c r="J2" s="77"/>
    </row>
    <row r="3" spans="1:19" x14ac:dyDescent="0.2">
      <c r="A3" s="78" t="s">
        <v>31</v>
      </c>
      <c r="B3" s="79"/>
      <c r="C3" s="80"/>
      <c r="D3" s="81"/>
    </row>
    <row r="4" spans="1:19" ht="15" customHeight="1" x14ac:dyDescent="0.2">
      <c r="A4" s="78" t="s">
        <v>32</v>
      </c>
      <c r="B4" s="79"/>
      <c r="C4" s="80"/>
      <c r="D4" s="81"/>
      <c r="E4" s="82"/>
    </row>
    <row r="5" spans="1:19" s="85" customFormat="1" ht="20.25" customHeight="1" x14ac:dyDescent="0.25">
      <c r="A5" s="83" t="s">
        <v>33</v>
      </c>
      <c r="B5" s="83"/>
      <c r="C5" s="84"/>
      <c r="D5" s="84"/>
      <c r="E5" s="84"/>
      <c r="F5" s="84"/>
      <c r="G5" s="84"/>
    </row>
    <row r="6" spans="1:19" s="85" customFormat="1" ht="27" customHeight="1" x14ac:dyDescent="0.2">
      <c r="A6" s="86"/>
      <c r="B6" s="87" t="s">
        <v>34</v>
      </c>
      <c r="C6" s="87"/>
      <c r="D6" s="87"/>
      <c r="E6" s="87"/>
      <c r="F6" s="87"/>
      <c r="G6" s="87"/>
      <c r="H6" s="87"/>
      <c r="I6" s="87"/>
    </row>
    <row r="7" spans="1:19" s="85" customFormat="1" ht="20.25" customHeight="1" x14ac:dyDescent="0.25">
      <c r="A7" s="88" t="s">
        <v>35</v>
      </c>
      <c r="B7" s="88"/>
      <c r="C7" s="89"/>
      <c r="D7" s="90"/>
      <c r="E7" s="90"/>
      <c r="F7" s="90"/>
      <c r="G7" s="90"/>
    </row>
    <row r="8" spans="1:19" s="85" customFormat="1" ht="27" customHeight="1" x14ac:dyDescent="0.2">
      <c r="A8" s="86"/>
      <c r="B8" s="87" t="s">
        <v>36</v>
      </c>
      <c r="C8" s="87"/>
      <c r="D8" s="87"/>
      <c r="E8" s="87"/>
      <c r="F8" s="87"/>
      <c r="G8" s="87"/>
      <c r="H8" s="87"/>
      <c r="I8" s="87"/>
    </row>
    <row r="9" spans="1:19" ht="15" customHeight="1" x14ac:dyDescent="0.2"/>
    <row r="10" spans="1:19" ht="15" customHeight="1" x14ac:dyDescent="0.2"/>
    <row r="11" spans="1:19" ht="11.25" customHeight="1" thickBot="1" x14ac:dyDescent="0.25"/>
    <row r="12" spans="1:19" s="91" customFormat="1" ht="13.5" thickBot="1" x14ac:dyDescent="0.25">
      <c r="B12" s="92" t="s">
        <v>37</v>
      </c>
      <c r="C12" s="93"/>
      <c r="D12" s="94"/>
      <c r="E12" s="92" t="s">
        <v>38</v>
      </c>
      <c r="F12" s="93"/>
      <c r="G12" s="94"/>
      <c r="H12" s="92" t="s">
        <v>39</v>
      </c>
      <c r="I12" s="93"/>
      <c r="J12" s="94"/>
      <c r="K12" s="92" t="s">
        <v>40</v>
      </c>
      <c r="L12" s="93"/>
      <c r="M12" s="94"/>
      <c r="N12" s="92" t="s">
        <v>41</v>
      </c>
      <c r="O12" s="93"/>
      <c r="P12" s="94"/>
      <c r="Q12" s="92" t="s">
        <v>42</v>
      </c>
      <c r="R12" s="93"/>
      <c r="S12" s="94"/>
    </row>
    <row r="13" spans="1:19" s="91" customFormat="1" ht="112.5" customHeight="1" x14ac:dyDescent="0.2">
      <c r="B13" s="95" t="s">
        <v>43</v>
      </c>
      <c r="C13" s="96"/>
      <c r="D13" s="97"/>
      <c r="E13" s="98" t="s">
        <v>44</v>
      </c>
      <c r="F13" s="99"/>
      <c r="G13" s="100"/>
      <c r="H13" s="98" t="s">
        <v>45</v>
      </c>
      <c r="I13" s="99"/>
      <c r="J13" s="100"/>
      <c r="K13" s="98" t="s">
        <v>46</v>
      </c>
      <c r="L13" s="99"/>
      <c r="M13" s="100"/>
      <c r="N13" s="98" t="s">
        <v>47</v>
      </c>
      <c r="O13" s="99"/>
      <c r="P13" s="100"/>
      <c r="Q13" s="98" t="s">
        <v>48</v>
      </c>
      <c r="R13" s="99"/>
      <c r="S13" s="100"/>
    </row>
    <row r="14" spans="1:19" s="105" customFormat="1" ht="11.25" customHeight="1" x14ac:dyDescent="0.2">
      <c r="A14" s="101"/>
      <c r="B14" s="102" t="s">
        <v>49</v>
      </c>
      <c r="C14" s="103"/>
      <c r="D14" s="104"/>
      <c r="E14" s="102" t="s">
        <v>49</v>
      </c>
      <c r="F14" s="103"/>
      <c r="G14" s="104"/>
      <c r="H14" s="102" t="s">
        <v>49</v>
      </c>
      <c r="I14" s="103"/>
      <c r="J14" s="104"/>
      <c r="K14" s="102" t="s">
        <v>49</v>
      </c>
      <c r="L14" s="103"/>
      <c r="M14" s="104"/>
      <c r="N14" s="102" t="s">
        <v>49</v>
      </c>
      <c r="O14" s="103"/>
      <c r="P14" s="104"/>
      <c r="Q14" s="102" t="s">
        <v>49</v>
      </c>
      <c r="R14" s="103"/>
      <c r="S14" s="104"/>
    </row>
    <row r="15" spans="1:19" s="105" customFormat="1" ht="15" customHeight="1" x14ac:dyDescent="0.2">
      <c r="A15" s="106" t="s">
        <v>28</v>
      </c>
      <c r="B15" s="107"/>
      <c r="C15" s="108"/>
      <c r="D15" s="109"/>
      <c r="E15" s="110"/>
      <c r="F15" s="111"/>
      <c r="G15" s="112"/>
      <c r="H15" s="110"/>
      <c r="I15" s="111"/>
      <c r="J15" s="112"/>
      <c r="K15" s="110"/>
      <c r="L15" s="111"/>
      <c r="M15" s="112"/>
      <c r="N15" s="110"/>
      <c r="O15" s="111"/>
      <c r="P15" s="112"/>
      <c r="Q15" s="110"/>
      <c r="R15" s="111"/>
      <c r="S15" s="112"/>
    </row>
    <row r="16" spans="1:19" s="105" customFormat="1" ht="15" customHeight="1" x14ac:dyDescent="0.2">
      <c r="A16" s="106" t="s">
        <v>14</v>
      </c>
      <c r="B16" s="113"/>
      <c r="C16" s="114"/>
      <c r="D16" s="115"/>
      <c r="E16" s="116"/>
      <c r="F16" s="117"/>
      <c r="G16" s="118"/>
      <c r="H16" s="116"/>
      <c r="I16" s="117"/>
      <c r="J16" s="118"/>
      <c r="K16" s="116"/>
      <c r="L16" s="117"/>
      <c r="M16" s="118"/>
      <c r="N16" s="116"/>
      <c r="O16" s="117"/>
      <c r="P16" s="118"/>
      <c r="Q16" s="116"/>
      <c r="R16" s="117"/>
      <c r="S16" s="118"/>
    </row>
    <row r="17" spans="1:19" s="120" customFormat="1" ht="7.5" customHeight="1" x14ac:dyDescent="0.2">
      <c r="A17" s="119"/>
      <c r="B17" s="119"/>
      <c r="C17" s="119"/>
      <c r="D17" s="119"/>
      <c r="E17" s="119"/>
      <c r="F17" s="119"/>
      <c r="G17" s="119"/>
      <c r="H17" s="119"/>
      <c r="I17" s="119"/>
      <c r="J17" s="119"/>
      <c r="K17" s="119"/>
      <c r="L17" s="119"/>
      <c r="M17" s="119"/>
      <c r="N17" s="119"/>
      <c r="O17" s="119"/>
      <c r="P17" s="119"/>
      <c r="Q17" s="119"/>
      <c r="R17" s="119"/>
      <c r="S17" s="119"/>
    </row>
    <row r="18" spans="1:19" s="121" customFormat="1" ht="6.75" customHeight="1" x14ac:dyDescent="0.2"/>
    <row r="20" spans="1:19" x14ac:dyDescent="0.2">
      <c r="A20" s="122"/>
      <c r="G20" s="123"/>
      <c r="H20" s="123"/>
    </row>
    <row r="21" spans="1:19" x14ac:dyDescent="0.2">
      <c r="A21" s="124" t="s">
        <v>50</v>
      </c>
      <c r="G21" s="123"/>
      <c r="H21" s="123"/>
      <c r="I21" s="123"/>
      <c r="J21" s="123"/>
    </row>
    <row r="22" spans="1:19" ht="15" x14ac:dyDescent="0.25">
      <c r="A22" s="125"/>
      <c r="B22" s="125"/>
      <c r="C22" s="125"/>
      <c r="E22" s="126"/>
      <c r="G22" s="123"/>
      <c r="H22" s="123"/>
      <c r="I22" s="123"/>
      <c r="J22" s="123"/>
    </row>
    <row r="23" spans="1:19" ht="15" x14ac:dyDescent="0.25">
      <c r="A23" s="125"/>
      <c r="B23" s="125"/>
      <c r="C23" s="125"/>
      <c r="E23" s="126"/>
      <c r="G23" s="123"/>
      <c r="H23" s="123"/>
      <c r="I23" s="123"/>
      <c r="J23" s="123"/>
    </row>
    <row r="24" spans="1:19" ht="15" x14ac:dyDescent="0.25">
      <c r="A24" s="125"/>
      <c r="B24" s="125"/>
      <c r="C24" s="125"/>
      <c r="E24" s="126"/>
      <c r="G24" s="123"/>
      <c r="H24" s="123"/>
      <c r="I24" s="123"/>
      <c r="J24" s="123"/>
    </row>
    <row r="25" spans="1:19" ht="15" x14ac:dyDescent="0.25">
      <c r="A25" s="125"/>
      <c r="B25" s="125"/>
      <c r="C25" s="125"/>
      <c r="E25" s="126"/>
      <c r="G25" s="123"/>
      <c r="H25" s="123"/>
      <c r="I25" s="123"/>
      <c r="J25" s="123"/>
    </row>
    <row r="26" spans="1:19" ht="15" x14ac:dyDescent="0.25">
      <c r="A26" s="125"/>
      <c r="B26" s="125"/>
      <c r="C26" s="125"/>
      <c r="E26" s="126"/>
      <c r="G26" s="123"/>
      <c r="H26" s="123"/>
      <c r="I26" s="123"/>
      <c r="J26" s="123"/>
    </row>
    <row r="27" spans="1:19" x14ac:dyDescent="0.2">
      <c r="A27" s="125"/>
      <c r="B27" s="125"/>
      <c r="C27" s="125"/>
      <c r="G27" s="123"/>
      <c r="H27" s="123"/>
      <c r="I27" s="123"/>
      <c r="J27" s="123"/>
    </row>
    <row r="28" spans="1:19" x14ac:dyDescent="0.2">
      <c r="A28" s="125"/>
      <c r="B28" s="125"/>
      <c r="C28" s="125"/>
      <c r="G28" s="123"/>
      <c r="H28" s="123"/>
      <c r="I28" s="123"/>
      <c r="J28" s="123"/>
    </row>
    <row r="29" spans="1:19" x14ac:dyDescent="0.2">
      <c r="I29" s="123"/>
      <c r="J29" s="123"/>
      <c r="K29" s="123"/>
      <c r="L29" s="123"/>
    </row>
    <row r="30" spans="1:19" x14ac:dyDescent="0.2">
      <c r="I30" s="123"/>
      <c r="J30" s="123"/>
      <c r="K30" s="123"/>
      <c r="L30" s="123"/>
      <c r="M30" s="123"/>
    </row>
    <row r="31" spans="1:19" x14ac:dyDescent="0.2">
      <c r="L31" s="123"/>
      <c r="M31" s="123"/>
    </row>
    <row r="32" spans="1:19" x14ac:dyDescent="0.2">
      <c r="L32" s="123"/>
      <c r="M32" s="123"/>
    </row>
    <row r="33" spans="1:13" x14ac:dyDescent="0.2">
      <c r="L33" s="123"/>
      <c r="M33" s="123"/>
    </row>
    <row r="34" spans="1:13" x14ac:dyDescent="0.2">
      <c r="L34" s="123"/>
      <c r="M34" s="123"/>
    </row>
    <row r="47" spans="1:13" x14ac:dyDescent="0.2">
      <c r="A47" s="127" t="s">
        <v>51</v>
      </c>
    </row>
  </sheetData>
  <mergeCells count="38">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2022-06-03T21:05:40Z</dcterms:modified>
</cp:coreProperties>
</file>