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hsa1\finance\PURCHASING_New\03_Active Procurement\FY2022\Formal Solicitations\RFP730-22026 Chung’s Warehouse – Full Demolition - ERIC SHEN\Evaluations\"/>
    </mc:Choice>
  </mc:AlternateContent>
  <bookViews>
    <workbookView xWindow="0" yWindow="0" windowWidth="28800" windowHeight="14235" tabRatio="722" activeTab="7"/>
  </bookViews>
  <sheets>
    <sheet name="1" sheetId="2" r:id="rId1"/>
    <sheet name="2" sheetId="3" r:id="rId2"/>
    <sheet name="3" sheetId="5" r:id="rId3"/>
    <sheet name="4" sheetId="9" r:id="rId4"/>
    <sheet name="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62913"/>
</workbook>
</file>

<file path=xl/calcChain.xml><?xml version="1.0" encoding="utf-8"?>
<calcChain xmlns="http://schemas.openxmlformats.org/spreadsheetml/2006/main">
  <c r="A11" i="1" l="1"/>
  <c r="A12" i="1"/>
  <c r="K6" i="1" l="1"/>
  <c r="L6" i="1"/>
  <c r="M6" i="1"/>
  <c r="N6" i="1"/>
  <c r="J6" i="1"/>
  <c r="D5" i="13" l="1"/>
  <c r="E5" i="13" l="1"/>
  <c r="E10" i="13"/>
  <c r="E9" i="13"/>
  <c r="D4" i="2"/>
  <c r="J4" i="2" s="1"/>
  <c r="B7" i="1" s="1"/>
  <c r="E8" i="13"/>
  <c r="E7" i="13"/>
  <c r="E6" i="13"/>
  <c r="D5" i="9" l="1"/>
  <c r="J5" i="9" s="1"/>
  <c r="E8" i="1" s="1"/>
  <c r="D5" i="3"/>
  <c r="J5" i="3" s="1"/>
  <c r="C8" i="1" s="1"/>
  <c r="D5" i="10"/>
  <c r="J5" i="10" s="1"/>
  <c r="F8" i="1" s="1"/>
  <c r="D5" i="5"/>
  <c r="J5" i="5" s="1"/>
  <c r="D8" i="1" s="1"/>
  <c r="D6" i="5"/>
  <c r="J6" i="5" s="1"/>
  <c r="D9" i="1" s="1"/>
  <c r="D6" i="9"/>
  <c r="J6" i="9" s="1"/>
  <c r="E9" i="1" s="1"/>
  <c r="D6" i="10"/>
  <c r="J6" i="10" s="1"/>
  <c r="F9" i="1" s="1"/>
  <c r="D6" i="3"/>
  <c r="J6" i="3" s="1"/>
  <c r="C9" i="1" s="1"/>
  <c r="K9" i="1" s="1"/>
  <c r="D7" i="5"/>
  <c r="J7" i="5" s="1"/>
  <c r="D10" i="1" s="1"/>
  <c r="D7" i="3"/>
  <c r="J7" i="3" s="1"/>
  <c r="C10" i="1" s="1"/>
  <c r="D7" i="9"/>
  <c r="J7" i="9" s="1"/>
  <c r="E10" i="1" s="1"/>
  <c r="D7" i="10"/>
  <c r="J7" i="10" s="1"/>
  <c r="F10" i="1" s="1"/>
  <c r="D8" i="2"/>
  <c r="J8" i="2" s="1"/>
  <c r="B11" i="1" s="1"/>
  <c r="D8" i="10"/>
  <c r="J8" i="10" s="1"/>
  <c r="F11" i="1" s="1"/>
  <c r="D8" i="3"/>
  <c r="J8" i="3" s="1"/>
  <c r="C11" i="1" s="1"/>
  <c r="D8" i="5"/>
  <c r="J8" i="5" s="1"/>
  <c r="D11" i="1" s="1"/>
  <c r="L11" i="1" s="1"/>
  <c r="D8" i="9"/>
  <c r="J8" i="9" s="1"/>
  <c r="E11" i="1" s="1"/>
  <c r="D9" i="2"/>
  <c r="J9" i="2" s="1"/>
  <c r="B12" i="1" s="1"/>
  <c r="D9" i="10"/>
  <c r="J9" i="10" s="1"/>
  <c r="F12" i="1" s="1"/>
  <c r="D9" i="3"/>
  <c r="J9" i="3" s="1"/>
  <c r="C12" i="1" s="1"/>
  <c r="D9" i="5"/>
  <c r="J9" i="5" s="1"/>
  <c r="D12" i="1" s="1"/>
  <c r="D9" i="9"/>
  <c r="J9" i="9" s="1"/>
  <c r="E12" i="1" s="1"/>
  <c r="M12" i="1" s="1"/>
  <c r="J7" i="1"/>
  <c r="D4" i="10"/>
  <c r="J4" i="10" s="1"/>
  <c r="F7" i="1" s="1"/>
  <c r="N7" i="1" s="1"/>
  <c r="D4" i="9"/>
  <c r="J4" i="9" s="1"/>
  <c r="E7" i="1" s="1"/>
  <c r="D4" i="3"/>
  <c r="J4" i="3" s="1"/>
  <c r="C7" i="1" s="1"/>
  <c r="D4" i="5"/>
  <c r="J4" i="5" s="1"/>
  <c r="D7" i="1" s="1"/>
  <c r="D5" i="2"/>
  <c r="J5" i="2" s="1"/>
  <c r="B8" i="1" s="1"/>
  <c r="D6" i="2"/>
  <c r="J6" i="2" s="1"/>
  <c r="B9" i="1" s="1"/>
  <c r="J9" i="1" s="1"/>
  <c r="D7" i="2"/>
  <c r="J7" i="2" s="1"/>
  <c r="B10" i="1" s="1"/>
  <c r="J10" i="1" s="1"/>
  <c r="N11" i="1" l="1"/>
  <c r="M9" i="1"/>
  <c r="L12" i="1"/>
  <c r="G11" i="1"/>
  <c r="J11" i="1"/>
  <c r="L9" i="1"/>
  <c r="K12" i="1"/>
  <c r="N10" i="1"/>
  <c r="L8" i="1"/>
  <c r="K11" i="1"/>
  <c r="J8" i="1"/>
  <c r="M10" i="1"/>
  <c r="N8" i="1"/>
  <c r="N9" i="1"/>
  <c r="L7" i="1"/>
  <c r="K7" i="1"/>
  <c r="G12" i="1"/>
  <c r="J12" i="1"/>
  <c r="K10" i="1"/>
  <c r="K8" i="1"/>
  <c r="N12" i="1"/>
  <c r="M7" i="1"/>
  <c r="M11" i="1"/>
  <c r="L10" i="1"/>
  <c r="M8" i="1"/>
  <c r="G7" i="1"/>
  <c r="G8" i="1"/>
  <c r="G10" i="1"/>
  <c r="G9" i="1"/>
  <c r="A8" i="1"/>
  <c r="A9" i="1"/>
  <c r="A10" i="1"/>
  <c r="A7" i="1"/>
  <c r="O11" i="1" l="1"/>
  <c r="O12" i="1"/>
  <c r="O7" i="1"/>
  <c r="O9" i="1"/>
  <c r="O8" i="1"/>
  <c r="O10" i="1"/>
  <c r="P9" i="1" l="1"/>
  <c r="P10" i="1"/>
  <c r="P11" i="1"/>
  <c r="P12" i="1"/>
  <c r="P8" i="1"/>
  <c r="P7"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<sst xmlns="http://schemas.openxmlformats.org/spreadsheetml/2006/main" count="130" uniqueCount="57">
  <si>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</si>
  <si>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</si>
  <si>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</si>
  <si>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</si>
  <si>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</si>
  <si>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</si>
  <si>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</si>
  <si>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</si>
  <si>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</si>
  <si>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</si>
  <si>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</si>
  <si>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</si>
  <si>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</si>
  <si>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</si>
  <si>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</si>
  <si>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</si>
  <si>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Average Total Score</t>
  </si>
  <si>
    <t xml:space="preserve">Bidders </t>
  </si>
  <si>
    <t xml:space="preserve">Bidders Amount </t>
  </si>
  <si>
    <t>Lowest cost</t>
  </si>
  <si>
    <t>Score</t>
  </si>
  <si>
    <t>Points</t>
  </si>
  <si>
    <t>Technical</t>
  </si>
  <si>
    <t>RATIO FORMULA:  Points x (Lowest Cost / Bidders Amount)</t>
  </si>
  <si>
    <t>Avg of comm rank per vendor</t>
  </si>
  <si>
    <t>Total</t>
  </si>
  <si>
    <t>NOTE:  Purchasing recommends the ratio formula be used due to the cost difference between the highest and lowest bidder. The lowest cost received is divided by the bidder amount being evaluated and then multipled by the points (30%).  The lowest bidder will receive the full points (Highest Score).</t>
  </si>
  <si>
    <t>EZ Demolitions</t>
  </si>
  <si>
    <t>Grant Mackay</t>
  </si>
  <si>
    <t>Jay B &amp; Group</t>
  </si>
  <si>
    <t>Noble</t>
  </si>
  <si>
    <t>Q Recycling and Construction</t>
  </si>
  <si>
    <t>RNDI</t>
  </si>
  <si>
    <t>RFP730-22026 Chung’s Warehouse – Full Demolition</t>
  </si>
  <si>
    <t>University of Houston Evaluation Matrix $1 Million+</t>
  </si>
  <si>
    <t xml:space="preserve">RFP730-22026 Chung’s Warehouse – Full Demolition </t>
  </si>
  <si>
    <t>Name</t>
  </si>
  <si>
    <t>Evaluation Due Date</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</si>
  <si>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</si>
  <si>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</si>
  <si>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</si>
  <si>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</si>
  <si>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</si>
  <si>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</si>
  <si>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</si>
  <si>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</si>
  <si>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</si>
  <si>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</si>
  <si>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**ONLY PURCHASING WILL EVALUATE COST - EVERYONE ELSE LEAVE BLANK**
CRITERION 1: Respondent’s Cost and Delivery Proposal (Section 4.2)</t>
  </si>
  <si>
    <t>Respondent’s qualifications and experience with a focus on site demolition and/or site restoration. (Section 4.3)</t>
  </si>
  <si>
    <t>Respondent’s qualifications and experience of Proposed Demolition Team (Section 4.4)</t>
  </si>
  <si>
    <t>Respondent’s construction and execution plan (Section 4.5)</t>
  </si>
  <si>
    <t>Respondent’s project planning and scheduling (Section 4.6)</t>
  </si>
  <si>
    <t>Respondent’s safety management program (Section 4.7)</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</si>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</sst>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b/>
      <sz val="11"/>
      <color theme="1"/>
      <name val="Calibri"/>
      <family val="2"/>
      <scheme val="minor"/>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48">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53">
    <xf numFmtId="0" fontId="0" fillId="0" borderId="0"/>
    <xf numFmtId="44" fontId="21" fillId="0" borderId="0" applyFont="0" applyFill="0" applyBorder="0" applyAlignment="0" applyProtection="0"/>
    <xf numFmtId="0" fontId="21" fillId="0" borderId="0"/>
    <xf numFmtId="0" fontId="18" fillId="0" borderId="0"/>
    <xf numFmtId="0" fontId="18" fillId="0" borderId="0"/>
    <xf numFmtId="0" fontId="21" fillId="2" borderId="1" applyNumberFormat="0" applyFont="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22" fillId="2" borderId="1" applyNumberFormat="0" applyFont="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7"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21" fillId="0" borderId="0"/>
    <xf numFmtId="0" fontId="21" fillId="2" borderId="1" applyNumberFormat="0" applyFont="0" applyAlignment="0" applyProtection="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21" fillId="0" borderId="0"/>
    <xf numFmtId="0" fontId="21" fillId="2" borderId="1" applyNumberFormat="0" applyFont="0" applyAlignment="0" applyProtection="0"/>
    <xf numFmtId="0" fontId="9" fillId="0" borderId="0"/>
    <xf numFmtId="0" fontId="8" fillId="0" borderId="0"/>
    <xf numFmtId="0" fontId="8" fillId="0" borderId="0"/>
    <xf numFmtId="0" fontId="7" fillId="0" borderId="0"/>
    <xf numFmtId="0" fontId="7" fillId="0" borderId="0"/>
    <xf numFmtId="44" fontId="22" fillId="0" borderId="0" applyFont="0" applyFill="0" applyBorder="0" applyAlignment="0" applyProtection="0"/>
    <xf numFmtId="0" fontId="6" fillId="0" borderId="0"/>
    <xf numFmtId="43" fontId="21" fillId="0" borderId="0" applyFont="0" applyFill="0" applyBorder="0" applyAlignment="0" applyProtection="0"/>
    <xf numFmtId="0" fontId="5" fillId="0" borderId="0"/>
    <xf numFmtId="0" fontId="4" fillId="0" borderId="0"/>
    <xf numFmtId="0" fontId="4" fillId="0" borderId="0"/>
    <xf numFmtId="9" fontId="4" fillId="0" borderId="0" applyFont="0" applyFill="0" applyBorder="0" applyAlignment="0" applyProtection="0"/>
    <xf numFmtId="0" fontId="3" fillId="0" borderId="0"/>
    <xf numFmtId="0" fontId="21" fillId="2" borderId="33" applyNumberFormat="0" applyFont="0" applyAlignment="0" applyProtection="0"/>
    <xf numFmtId="0" fontId="38" fillId="0" borderId="27" applyNumberFormat="0" applyFill="0" applyAlignment="0" applyProtection="0"/>
    <xf numFmtId="0" fontId="36" fillId="21" borderId="26" applyNumberFormat="0" applyAlignment="0" applyProtection="0"/>
    <xf numFmtId="0" fontId="26" fillId="21" borderId="28" applyNumberFormat="0" applyAlignment="0" applyProtection="0"/>
    <xf numFmtId="0" fontId="33" fillId="8" borderId="24" applyNumberFormat="0" applyAlignment="0" applyProtection="0"/>
    <xf numFmtId="0" fontId="33" fillId="8" borderId="32" applyNumberFormat="0" applyAlignment="0" applyProtection="0"/>
    <xf numFmtId="0" fontId="26" fillId="21" borderId="24" applyNumberFormat="0" applyAlignment="0" applyProtection="0"/>
    <xf numFmtId="0" fontId="21" fillId="2" borderId="33" applyNumberFormat="0" applyFont="0" applyAlignment="0" applyProtection="0"/>
    <xf numFmtId="0" fontId="33" fillId="8" borderId="28" applyNumberFormat="0" applyAlignment="0" applyProtection="0"/>
    <xf numFmtId="0" fontId="26" fillId="21" borderId="28" applyNumberFormat="0" applyAlignment="0" applyProtection="0"/>
    <xf numFmtId="0" fontId="21" fillId="2" borderId="33" applyNumberFormat="0" applyFont="0" applyAlignment="0" applyProtection="0"/>
    <xf numFmtId="0" fontId="38" fillId="0" borderId="35" applyNumberFormat="0" applyFill="0" applyAlignment="0" applyProtection="0"/>
    <xf numFmtId="0" fontId="21" fillId="2" borderId="25" applyNumberFormat="0" applyFont="0" applyAlignment="0" applyProtection="0"/>
    <xf numFmtId="0" fontId="26" fillId="21" borderId="32" applyNumberFormat="0" applyAlignment="0" applyProtection="0"/>
    <xf numFmtId="0" fontId="21" fillId="2" borderId="29" applyNumberFormat="0" applyFont="0" applyAlignment="0" applyProtection="0"/>
    <xf numFmtId="0" fontId="21" fillId="2" borderId="29" applyNumberFormat="0" applyFont="0" applyAlignment="0" applyProtection="0"/>
    <xf numFmtId="0" fontId="36" fillId="21" borderId="34" applyNumberFormat="0" applyAlignment="0" applyProtection="0"/>
    <xf numFmtId="0" fontId="38" fillId="0" borderId="31" applyNumberFormat="0" applyFill="0" applyAlignment="0" applyProtection="0"/>
    <xf numFmtId="0" fontId="3" fillId="0" borderId="0"/>
    <xf numFmtId="0" fontId="33" fillId="8" borderId="32" applyNumberFormat="0" applyAlignment="0" applyProtection="0"/>
    <xf numFmtId="0" fontId="21" fillId="2" borderId="25" applyNumberFormat="0" applyFont="0" applyAlignment="0" applyProtection="0"/>
    <xf numFmtId="0" fontId="21" fillId="2" borderId="29" applyNumberFormat="0" applyFont="0" applyAlignment="0" applyProtection="0"/>
    <xf numFmtId="0" fontId="36" fillId="21" borderId="30" applyNumberFormat="0" applyAlignment="0" applyProtection="0"/>
    <xf numFmtId="0" fontId="26" fillId="21" borderId="32" applyNumberFormat="0" applyAlignment="0" applyProtection="0"/>
    <xf numFmtId="0" fontId="38" fillId="0" borderId="27" applyNumberFormat="0" applyFill="0" applyAlignment="0" applyProtection="0"/>
    <xf numFmtId="0" fontId="36" fillId="21" borderId="26" applyNumberFormat="0" applyAlignment="0" applyProtection="0"/>
    <xf numFmtId="0" fontId="33" fillId="8" borderId="24" applyNumberFormat="0" applyAlignment="0" applyProtection="0"/>
    <xf numFmtId="0" fontId="26" fillId="21" borderId="24" applyNumberFormat="0" applyAlignment="0" applyProtection="0"/>
    <xf numFmtId="0" fontId="36" fillId="21" borderId="30" applyNumberFormat="0" applyAlignment="0" applyProtection="0"/>
    <xf numFmtId="9" fontId="3" fillId="0" borderId="0" applyFont="0" applyFill="0" applyBorder="0" applyAlignment="0" applyProtection="0"/>
    <xf numFmtId="0" fontId="33" fillId="8" borderId="28" applyNumberFormat="0" applyAlignment="0" applyProtection="0"/>
    <xf numFmtId="0" fontId="21" fillId="2" borderId="25" applyNumberFormat="0" applyFont="0" applyAlignment="0" applyProtection="0"/>
    <xf numFmtId="0" fontId="38" fillId="0" borderId="31" applyNumberFormat="0" applyFill="0" applyAlignment="0" applyProtection="0"/>
    <xf numFmtId="0" fontId="36" fillId="21" borderId="34" applyNumberFormat="0" applyAlignment="0" applyProtection="0"/>
    <xf numFmtId="0" fontId="38" fillId="0" borderId="35" applyNumberFormat="0" applyFill="0" applyAlignment="0" applyProtection="0"/>
    <xf numFmtId="0" fontId="2" fillId="0" borderId="0"/>
    <xf numFmtId="0" fontId="2" fillId="0" borderId="0"/>
    <xf numFmtId="9" fontId="2" fillId="0" borderId="0" applyFont="0" applyFill="0" applyBorder="0" applyAlignment="0" applyProtection="0"/>
    <xf numFmtId="0" fontId="1" fillId="0" borderId="0"/>
    <xf numFmtId="0" fontId="52" fillId="0" borderId="0" applyNumberFormat="0" applyFill="0" applyBorder="0" applyAlignment="0" applyProtection="0"/>
  </cellStyleXfs>
  <cellXfs count="130">
    <xf numFmtId="0" fontId="0" fillId="0" borderId="0" xfId="0"/>
    <xf numFmtId="0" fontId="0" fillId="0" borderId="0" xfId="0" applyBorder="1"/>
    <xf numFmtId="0" fontId="19" fillId="0" borderId="0" xfId="0" applyFont="1" applyBorder="1" applyAlignment="1"/>
    <xf numFmtId="0" fontId="0" fillId="0" borderId="0" xfId="0" applyBorder="1"/>
    <xf numFmtId="0" fontId="19" fillId="0" borderId="0" xfId="0" applyFont="1" applyBorder="1" applyAlignment="1"/>
    <xf numFmtId="0" fontId="0" fillId="0" borderId="0" xfId="0"/>
    <xf numFmtId="0" fontId="21" fillId="0" borderId="0" xfId="0" applyFont="1"/>
    <xf numFmtId="0" fontId="0" fillId="0" borderId="0" xfId="0"/>
    <xf numFmtId="0" fontId="19" fillId="0" borderId="0" xfId="0" applyFont="1" applyBorder="1" applyAlignment="1">
      <alignment horizontal="left"/>
    </xf>
    <xf numFmtId="0" fontId="43" fillId="0" borderId="0" xfId="0" applyFont="1" applyBorder="1" applyAlignment="1">
      <alignment horizontal="left"/>
    </xf>
    <xf numFmtId="0" fontId="43" fillId="26" borderId="0" xfId="0" applyFont="1" applyFill="1" applyAlignment="1"/>
    <xf numFmtId="0" fontId="44" fillId="26" borderId="0" xfId="0" applyFont="1" applyFill="1"/>
    <xf numFmtId="0" fontId="20" fillId="26" borderId="0" xfId="0" applyFont="1" applyFill="1"/>
    <xf numFmtId="0" fontId="44" fillId="26" borderId="0" xfId="0" applyFont="1" applyFill="1" applyBorder="1"/>
    <xf numFmtId="0" fontId="19" fillId="26" borderId="0" xfId="0" applyFont="1" applyFill="1"/>
    <xf numFmtId="0" fontId="19" fillId="26" borderId="0" xfId="0" applyFont="1" applyFill="1" applyBorder="1" applyAlignment="1">
      <alignment horizontal="left" vertical="center"/>
    </xf>
    <xf numFmtId="0" fontId="19" fillId="26" borderId="0" xfId="0" applyFont="1" applyFill="1" applyBorder="1" applyAlignment="1">
      <alignment horizontal="right" textRotation="90" wrapText="1"/>
    </xf>
    <xf numFmtId="0" fontId="19" fillId="26" borderId="0" xfId="0" applyFont="1" applyFill="1" applyAlignment="1">
      <alignment horizontal="center" vertical="center"/>
    </xf>
    <xf numFmtId="0" fontId="20" fillId="26" borderId="11" xfId="0" applyFont="1" applyFill="1" applyBorder="1" applyAlignment="1">
      <alignment horizontal="right"/>
    </xf>
    <xf numFmtId="0" fontId="20" fillId="26" borderId="11" xfId="0" applyFont="1" applyFill="1" applyBorder="1" applyAlignment="1">
      <alignment horizontal="left"/>
    </xf>
    <xf numFmtId="0" fontId="45" fillId="26" borderId="0" xfId="0" applyFont="1" applyFill="1"/>
    <xf numFmtId="0" fontId="41" fillId="25" borderId="13" xfId="0" applyFont="1" applyFill="1" applyBorder="1" applyAlignment="1">
      <alignment horizontal="right"/>
    </xf>
    <xf numFmtId="0" fontId="47" fillId="0" borderId="10" xfId="100" applyFont="1" applyBorder="1" applyAlignment="1">
      <alignment horizontal="right"/>
    </xf>
    <xf numFmtId="0" fontId="47" fillId="0" borderId="10" xfId="100" applyFont="1" applyBorder="1" applyAlignment="1">
      <alignment horizontal="right"/>
    </xf>
    <xf numFmtId="0" fontId="49" fillId="0" borderId="10" xfId="100" applyFont="1" applyFill="1" applyBorder="1" applyAlignment="1">
      <alignment horizontal="right"/>
    </xf>
    <xf numFmtId="0" fontId="40" fillId="25" borderId="14" xfId="0" applyFont="1" applyFill="1" applyBorder="1" applyAlignment="1">
      <alignment horizontal="right" textRotation="90" wrapText="1"/>
    </xf>
    <xf numFmtId="0" fontId="43" fillId="26" borderId="0" xfId="0" applyFont="1" applyFill="1" applyAlignment="1">
      <alignment horizontal="right"/>
    </xf>
    <xf numFmtId="2" fontId="0" fillId="0" borderId="0" xfId="0" applyNumberFormat="1"/>
    <xf numFmtId="0" fontId="20" fillId="26" borderId="11" xfId="0" applyFont="1" applyFill="1" applyBorder="1"/>
    <xf numFmtId="0" fontId="20" fillId="26" borderId="12" xfId="0" applyFont="1" applyFill="1" applyBorder="1"/>
    <xf numFmtId="0" fontId="19" fillId="26" borderId="14" xfId="0" applyFont="1" applyFill="1" applyBorder="1" applyAlignment="1">
      <alignment horizontal="right" textRotation="90" wrapText="1"/>
    </xf>
    <xf numFmtId="4" fontId="20" fillId="26" borderId="13" xfId="0" applyNumberFormat="1" applyFont="1" applyFill="1" applyBorder="1" applyAlignment="1">
      <alignment horizontal="right"/>
    </xf>
    <xf numFmtId="4" fontId="20" fillId="26" borderId="22" xfId="0" applyNumberFormat="1" applyFont="1" applyFill="1" applyBorder="1" applyAlignment="1">
      <alignment horizontal="right"/>
    </xf>
    <xf numFmtId="0" fontId="20" fillId="26" borderId="13" xfId="0" applyFont="1" applyFill="1" applyBorder="1" applyAlignment="1">
      <alignment horizontal="right"/>
    </xf>
    <xf numFmtId="0" fontId="20" fillId="26" borderId="22" xfId="0" applyFont="1" applyFill="1" applyBorder="1" applyAlignment="1">
      <alignment horizontal="right"/>
    </xf>
    <xf numFmtId="0" fontId="47" fillId="0" borderId="21" xfId="98" applyFont="1" applyBorder="1" applyAlignment="1">
      <alignment vertical="center"/>
    </xf>
    <xf numFmtId="0" fontId="0" fillId="0" borderId="0" xfId="0" applyFill="1"/>
    <xf numFmtId="44" fontId="42" fillId="24" borderId="0" xfId="105" applyFont="1" applyFill="1"/>
    <xf numFmtId="0" fontId="49" fillId="0" borderId="10" xfId="100" applyFont="1" applyBorder="1" applyAlignment="1">
      <alignment horizontal="right"/>
    </xf>
    <xf numFmtId="2" fontId="48" fillId="0" borderId="0" xfId="98" applyNumberFormat="1" applyFont="1"/>
    <xf numFmtId="2" fontId="48" fillId="0" borderId="0" xfId="0" applyNumberFormat="1" applyFont="1"/>
    <xf numFmtId="2" fontId="20" fillId="26" borderId="11" xfId="0" applyNumberFormat="1" applyFont="1" applyFill="1" applyBorder="1"/>
    <xf numFmtId="0" fontId="50" fillId="0" borderId="0" xfId="0" applyFont="1" applyFill="1" applyBorder="1"/>
    <xf numFmtId="0" fontId="21" fillId="0" borderId="0" xfId="98" applyFont="1"/>
    <xf numFmtId="0" fontId="21" fillId="0" borderId="0" xfId="98" applyFont="1"/>
    <xf numFmtId="0" fontId="21" fillId="0" borderId="0" xfId="98" applyFont="1"/>
    <xf numFmtId="0" fontId="21" fillId="0" borderId="0" xfId="98" applyFont="1"/>
    <xf numFmtId="0" fontId="21" fillId="0" borderId="0" xfId="98" applyFont="1"/>
    <xf numFmtId="0" fontId="20" fillId="24" borderId="11" xfId="0" applyFont="1" applyFill="1" applyBorder="1" applyAlignment="1">
      <alignment horizontal="left"/>
    </xf>
    <xf numFmtId="2" fontId="20" fillId="24" borderId="11" xfId="0" applyNumberFormat="1" applyFont="1" applyFill="1" applyBorder="1"/>
    <xf numFmtId="4" fontId="20" fillId="24" borderId="22" xfId="0" applyNumberFormat="1" applyFont="1" applyFill="1" applyBorder="1" applyAlignment="1">
      <alignment horizontal="right"/>
    </xf>
    <xf numFmtId="0" fontId="20" fillId="24" borderId="12" xfId="0" applyFont="1" applyFill="1" applyBorder="1"/>
    <xf numFmtId="0" fontId="20" fillId="24" borderId="11" xfId="0" applyFont="1" applyFill="1" applyBorder="1" applyAlignment="1">
      <alignment horizontal="right"/>
    </xf>
    <xf numFmtId="0" fontId="20" fillId="24" borderId="22" xfId="0" applyFont="1" applyFill="1" applyBorder="1" applyAlignment="1">
      <alignment horizontal="right"/>
    </xf>
    <xf numFmtId="0" fontId="41" fillId="24" borderId="13" xfId="0" applyFont="1" applyFill="1" applyBorder="1" applyAlignment="1">
      <alignment horizontal="right"/>
    </xf>
    <xf numFmtId="0" fontId="20" fillId="24" borderId="0" xfId="0" applyFont="1" applyFill="1"/>
    <xf numFmtId="0" fontId="47" fillId="0" borderId="0" xfId="98" applyFont="1" applyAlignment="1">
      <alignment horizontal="left"/>
    </xf>
    <xf numFmtId="0" fontId="46" fillId="0" borderId="10" xfId="100" applyFont="1" applyBorder="1" applyAlignment="1">
      <alignment horizontal="center"/>
    </xf>
    <xf numFmtId="1" fontId="21" fillId="0" borderId="23" xfId="1" applyNumberFormat="1" applyFont="1" applyBorder="1" applyAlignment="1">
      <alignment horizontal="center" vertical="center"/>
    </xf>
    <xf numFmtId="1" fontId="21" fillId="0" borderId="0" xfId="1" applyNumberFormat="1" applyFont="1" applyAlignment="1">
      <alignment horizontal="center" vertical="center"/>
    </xf>
    <xf numFmtId="0" fontId="0" fillId="0" borderId="0" xfId="0" applyAlignment="1"/>
    <xf numFmtId="44" fontId="42" fillId="0" borderId="23" xfId="105" applyFont="1" applyBorder="1" applyAlignment="1">
      <alignment horizontal="center" vertical="center"/>
    </xf>
    <xf numFmtId="44" fontId="42" fillId="0" borderId="0" xfId="105" applyFont="1" applyAlignment="1">
      <alignment horizontal="center" vertical="center"/>
    </xf>
    <xf numFmtId="0" fontId="47" fillId="24" borderId="21" xfId="98" applyFont="1" applyFill="1" applyBorder="1" applyAlignment="1">
      <alignment horizontal="left" vertical="center"/>
    </xf>
    <xf numFmtId="0" fontId="0" fillId="24" borderId="0" xfId="0" applyFill="1" applyAlignment="1">
      <alignment horizontal="left" wrapText="1"/>
    </xf>
    <xf numFmtId="164" fontId="46" fillId="25" borderId="20" xfId="107" applyNumberFormat="1" applyFont="1" applyFill="1" applyBorder="1" applyAlignment="1">
      <alignment horizontal="left" vertical="center" wrapText="1"/>
    </xf>
    <xf numFmtId="164" fontId="46" fillId="25" borderId="18" xfId="107" applyNumberFormat="1" applyFont="1" applyFill="1" applyBorder="1" applyAlignment="1">
      <alignment horizontal="left" vertical="center" wrapText="1"/>
    </xf>
    <xf numFmtId="164" fontId="46" fillId="25" borderId="16" xfId="107" applyNumberFormat="1" applyFont="1" applyFill="1" applyBorder="1" applyAlignment="1">
      <alignment horizontal="left" vertical="center" wrapText="1"/>
    </xf>
    <xf numFmtId="164" fontId="46" fillId="25" borderId="20" xfId="107" applyNumberFormat="1" applyFont="1" applyFill="1" applyBorder="1" applyAlignment="1">
      <alignment horizontal="right" vertical="center" wrapText="1"/>
    </xf>
    <xf numFmtId="164" fontId="46" fillId="25" borderId="18" xfId="107" applyNumberFormat="1" applyFont="1" applyFill="1" applyBorder="1" applyAlignment="1">
      <alignment horizontal="right" vertical="center" wrapText="1"/>
    </xf>
    <xf numFmtId="164" fontId="46" fillId="25" borderId="16" xfId="107" applyNumberFormat="1" applyFont="1" applyFill="1" applyBorder="1" applyAlignment="1">
      <alignment horizontal="right" vertical="center" wrapText="1"/>
    </xf>
    <xf numFmtId="164" fontId="46" fillId="25" borderId="19" xfId="107" applyNumberFormat="1" applyFont="1" applyFill="1" applyBorder="1" applyAlignment="1">
      <alignment horizontal="right" vertical="center" wrapText="1"/>
    </xf>
    <xf numFmtId="164" fontId="46" fillId="25" borderId="17" xfId="107" applyNumberFormat="1" applyFont="1" applyFill="1" applyBorder="1" applyAlignment="1">
      <alignment horizontal="right" vertical="center" wrapText="1"/>
    </xf>
    <xf numFmtId="164" fontId="46" fillId="25" borderId="15" xfId="107" applyNumberFormat="1" applyFont="1" applyFill="1" applyBorder="1" applyAlignment="1">
      <alignment horizontal="right" vertical="center" wrapText="1"/>
    </xf>
    <xf numFmtId="0" fontId="43" fillId="0" borderId="0" xfId="0" applyFont="1" applyFill="1" applyAlignment="1">
      <alignment horizontal="left"/>
    </xf>
    <xf numFmtId="0" fontId="43" fillId="26" borderId="0" xfId="0" applyFont="1" applyFill="1" applyAlignment="1">
      <alignment horizontal="right"/>
    </xf>
    <xf numFmtId="0" fontId="19" fillId="26" borderId="0" xfId="98" applyFont="1" applyFill="1" applyAlignment="1">
      <alignment horizontal="left" wrapText="1"/>
    </xf>
    <xf numFmtId="0" fontId="19" fillId="26" borderId="0" xfId="98" applyFont="1" applyFill="1" applyAlignment="1">
      <alignment wrapText="1"/>
    </xf>
    <xf numFmtId="0" fontId="21" fillId="26" borderId="0" xfId="98" applyFont="1" applyFill="1"/>
    <xf numFmtId="0" fontId="19" fillId="0" borderId="0" xfId="98" applyFont="1" applyFill="1" applyAlignment="1">
      <alignment horizontal="left"/>
    </xf>
    <xf numFmtId="0" fontId="20" fillId="26" borderId="0" xfId="98" applyFont="1" applyFill="1"/>
    <xf numFmtId="0" fontId="46" fillId="26" borderId="0" xfId="151" applyFont="1" applyFill="1" applyBorder="1" applyAlignment="1">
      <alignment horizontal="left"/>
    </xf>
    <xf numFmtId="0" fontId="21" fillId="24" borderId="36" xfId="151" applyFont="1" applyFill="1" applyBorder="1" applyAlignment="1">
      <alignment horizontal="center"/>
    </xf>
    <xf numFmtId="0" fontId="21" fillId="24" borderId="37" xfId="151" applyFont="1" applyFill="1" applyBorder="1" applyAlignment="1">
      <alignment horizontal="center"/>
    </xf>
    <xf numFmtId="0" fontId="21" fillId="24" borderId="38" xfId="151" applyFont="1" applyFill="1" applyBorder="1" applyAlignment="1">
      <alignment horizontal="center"/>
    </xf>
    <xf numFmtId="0" fontId="51" fillId="26" borderId="0" xfId="151" applyFont="1" applyFill="1" applyBorder="1" applyAlignment="1"/>
    <xf numFmtId="0" fontId="53" fillId="26" borderId="0" xfId="152" applyFont="1" applyFill="1" applyAlignment="1">
      <alignment horizontal="left" wrapText="1"/>
    </xf>
    <xf numFmtId="0" fontId="53" fillId="26" borderId="0" xfId="152" applyFont="1" applyFill="1" applyAlignment="1">
      <alignment wrapText="1"/>
    </xf>
    <xf numFmtId="0" fontId="21" fillId="26" borderId="0" xfId="98" applyFont="1" applyFill="1" applyAlignment="1"/>
    <xf numFmtId="0" fontId="21" fillId="24" borderId="39" xfId="98" applyFont="1" applyFill="1" applyBorder="1" applyAlignment="1">
      <alignment horizontal="center" wrapText="1"/>
    </xf>
    <xf numFmtId="0" fontId="42" fillId="26" borderId="0" xfId="98" applyFont="1" applyFill="1" applyAlignment="1">
      <alignment horizontal="left" wrapText="1"/>
    </xf>
    <xf numFmtId="0" fontId="53" fillId="26" borderId="0" xfId="152" applyFont="1" applyFill="1" applyAlignment="1">
      <alignment horizontal="left"/>
    </xf>
    <xf numFmtId="0" fontId="53" fillId="26" borderId="0" xfId="152" applyFont="1" applyFill="1" applyAlignment="1"/>
    <xf numFmtId="0" fontId="53" fillId="26" borderId="0" xfId="152" applyFont="1" applyFill="1" applyAlignment="1">
      <alignment horizontal="left"/>
    </xf>
    <xf numFmtId="0" fontId="21" fillId="26" borderId="0" xfId="98" applyFont="1" applyFill="1" applyAlignment="1">
      <alignment horizontal="center"/>
    </xf>
    <xf numFmtId="0" fontId="47" fillId="27" borderId="40" xfId="98" applyFont="1" applyFill="1" applyBorder="1" applyAlignment="1">
      <alignment horizontal="left"/>
    </xf>
    <xf numFmtId="0" fontId="47" fillId="27" borderId="23" xfId="98" applyFont="1" applyFill="1" applyBorder="1" applyAlignment="1">
      <alignment horizontal="left"/>
    </xf>
    <xf numFmtId="0" fontId="47" fillId="27" borderId="41" xfId="98" applyFont="1" applyFill="1" applyBorder="1" applyAlignment="1">
      <alignment horizontal="left"/>
    </xf>
    <xf numFmtId="0" fontId="54" fillId="26" borderId="40" xfId="98" applyFont="1" applyFill="1" applyBorder="1" applyAlignment="1">
      <alignment horizontal="center" vertical="center" wrapText="1"/>
    </xf>
    <xf numFmtId="0" fontId="55" fillId="26" borderId="23" xfId="98" applyFont="1" applyFill="1" applyBorder="1" applyAlignment="1">
      <alignment horizontal="center" vertical="center" wrapText="1"/>
    </xf>
    <xf numFmtId="0" fontId="55" fillId="26" borderId="41" xfId="98" applyFont="1" applyFill="1" applyBorder="1" applyAlignment="1">
      <alignment horizontal="center" vertical="center" wrapText="1"/>
    </xf>
    <xf numFmtId="0" fontId="55" fillId="26" borderId="40" xfId="98" applyFont="1" applyFill="1" applyBorder="1" applyAlignment="1">
      <alignment horizontal="center" vertical="center" wrapText="1"/>
    </xf>
    <xf numFmtId="0" fontId="55" fillId="26" borderId="0" xfId="98" applyFont="1" applyFill="1" applyAlignment="1">
      <alignment wrapText="1"/>
    </xf>
    <xf numFmtId="0" fontId="55" fillId="25" borderId="42" xfId="98" applyFont="1" applyFill="1" applyBorder="1" applyAlignment="1">
      <alignment horizontal="center" wrapText="1"/>
    </xf>
    <xf numFmtId="0" fontId="55" fillId="25" borderId="43" xfId="98" applyFont="1" applyFill="1" applyBorder="1" applyAlignment="1">
      <alignment horizontal="center" wrapText="1"/>
    </xf>
    <xf numFmtId="0" fontId="55" fillId="25" borderId="44" xfId="98" applyFont="1" applyFill="1" applyBorder="1" applyAlignment="1">
      <alignment horizontal="center" wrapText="1"/>
    </xf>
    <xf numFmtId="0" fontId="55" fillId="26" borderId="0" xfId="98" applyFont="1" applyFill="1" applyAlignment="1">
      <alignment horizontal="center" wrapText="1"/>
    </xf>
    <xf numFmtId="0" fontId="50" fillId="0" borderId="0" xfId="151" applyFont="1" applyFill="1" applyBorder="1"/>
    <xf numFmtId="0" fontId="21" fillId="28" borderId="13" xfId="98" applyFont="1" applyFill="1" applyBorder="1" applyAlignment="1">
      <alignment horizontal="center"/>
    </xf>
    <xf numFmtId="0" fontId="21" fillId="28" borderId="11" xfId="98" applyFont="1" applyFill="1" applyBorder="1" applyAlignment="1">
      <alignment horizontal="center"/>
    </xf>
    <xf numFmtId="0" fontId="21" fillId="28" borderId="45" xfId="98" applyFont="1" applyFill="1" applyBorder="1" applyAlignment="1">
      <alignment horizontal="center"/>
    </xf>
    <xf numFmtId="0" fontId="21" fillId="24" borderId="13" xfId="98" applyFont="1" applyFill="1" applyBorder="1" applyAlignment="1">
      <alignment horizontal="center"/>
    </xf>
    <xf numFmtId="0" fontId="21" fillId="24" borderId="11" xfId="98" applyFont="1" applyFill="1" applyBorder="1" applyAlignment="1">
      <alignment horizontal="center"/>
    </xf>
    <xf numFmtId="0" fontId="21" fillId="24" borderId="45" xfId="98" applyFont="1" applyFill="1" applyBorder="1" applyAlignment="1">
      <alignment horizontal="center"/>
    </xf>
    <xf numFmtId="0" fontId="21" fillId="28" borderId="22" xfId="98" applyFont="1" applyFill="1" applyBorder="1" applyAlignment="1">
      <alignment horizontal="center"/>
    </xf>
    <xf numFmtId="0" fontId="21" fillId="28" borderId="12" xfId="98" applyFont="1" applyFill="1" applyBorder="1" applyAlignment="1">
      <alignment horizontal="center"/>
    </xf>
    <xf numFmtId="0" fontId="21" fillId="28" borderId="46" xfId="98" applyFont="1" applyFill="1" applyBorder="1" applyAlignment="1">
      <alignment horizontal="center"/>
    </xf>
    <xf numFmtId="0" fontId="21" fillId="24" borderId="22" xfId="98" applyFont="1" applyFill="1" applyBorder="1" applyAlignment="1">
      <alignment horizontal="center"/>
    </xf>
    <xf numFmtId="0" fontId="21" fillId="24" borderId="12" xfId="98" applyFont="1" applyFill="1" applyBorder="1" applyAlignment="1">
      <alignment horizontal="center"/>
    </xf>
    <xf numFmtId="0" fontId="21" fillId="24" borderId="46" xfId="98" applyFont="1" applyFill="1" applyBorder="1" applyAlignment="1">
      <alignment horizontal="center"/>
    </xf>
    <xf numFmtId="0" fontId="21" fillId="28" borderId="0" xfId="98" applyFont="1" applyFill="1" applyBorder="1"/>
    <xf numFmtId="0" fontId="21" fillId="28" borderId="47" xfId="98" applyFont="1" applyFill="1" applyBorder="1"/>
    <xf numFmtId="0" fontId="21" fillId="26" borderId="10" xfId="98" applyFont="1" applyFill="1" applyBorder="1"/>
    <xf numFmtId="0" fontId="49" fillId="26" borderId="0" xfId="98" applyFont="1" applyFill="1"/>
    <xf numFmtId="0" fontId="21" fillId="26" borderId="0" xfId="98" applyFont="1" applyFill="1" applyAlignment="1">
      <alignment wrapText="1"/>
    </xf>
    <xf numFmtId="0" fontId="56" fillId="0" borderId="0" xfId="151" applyFont="1" applyAlignment="1">
      <alignment horizontal="left"/>
    </xf>
    <xf numFmtId="0" fontId="42" fillId="26" borderId="0" xfId="98" applyFont="1" applyFill="1"/>
    <xf numFmtId="0" fontId="52" fillId="26" borderId="0" xfId="152" applyFill="1"/>
    <xf numFmtId="0" fontId="45" fillId="26" borderId="0" xfId="98" applyFont="1" applyFill="1"/>
    <xf numFmtId="165" fontId="51" fillId="24" borderId="0" xfId="151" applyNumberFormat="1" applyFont="1" applyFill="1" applyBorder="1" applyAlignment="1">
      <alignment horizontal="center"/>
    </xf>
  </cellXfs>
  <cellStyles count="153">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2 2" xfId="119"/>
    <cellStyle name="Calculation 2 3" xfId="116"/>
    <cellStyle name="Calculation 2 4" xfId="136"/>
    <cellStyle name="Calculation 3" xfId="31"/>
    <cellStyle name="Calculation 3 2" xfId="140"/>
    <cellStyle name="Calculation 3 3" xfId="122"/>
    <cellStyle name="Calculation 3 4" xfId="126"/>
    <cellStyle name="Check Cell 2" xfId="74"/>
    <cellStyle name="Check Cell 3" xfId="32"/>
    <cellStyle name="Comma 2" xfId="107"/>
    <cellStyle name="Currency" xfId="105" builtinId="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52" builtinId="8"/>
    <cellStyle name="Input 2" xfId="81"/>
    <cellStyle name="Input 2 2" xfId="117"/>
    <cellStyle name="Input 2 3" xfId="143"/>
    <cellStyle name="Input 2 4" xfId="132"/>
    <cellStyle name="Input 3" xfId="39"/>
    <cellStyle name="Input 3 2" xfId="139"/>
    <cellStyle name="Input 3 3" xfId="121"/>
    <cellStyle name="Input 3 4" xfId="118"/>
    <cellStyle name="Linked Cell 2" xfId="82"/>
    <cellStyle name="Linked Cell 3" xfId="40"/>
    <cellStyle name="Neutral 2" xfId="83"/>
    <cellStyle name="Neutral 3" xfId="41"/>
    <cellStyle name="Normal" xfId="0" builtinId="0"/>
    <cellStyle name="Normal 10" xfId="148"/>
    <cellStyle name="Normal 11" xfId="151"/>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2"/>
    <cellStyle name="Normal 4 12" xfId="104"/>
    <cellStyle name="Normal 4 13" xfId="110"/>
    <cellStyle name="Normal 4 14" xfId="131"/>
    <cellStyle name="Normal 4 15" xfId="149"/>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9"/>
    <cellStyle name="Normal 9" xfId="112"/>
    <cellStyle name="Note 2" xfId="5"/>
    <cellStyle name="Note 2 2" xfId="133"/>
    <cellStyle name="Note 2 3" xfId="128"/>
    <cellStyle name="Note 2 4" xfId="123"/>
    <cellStyle name="Note 3" xfId="89"/>
    <cellStyle name="Note 3 2" xfId="144"/>
    <cellStyle name="Note 3 3" xfId="134"/>
    <cellStyle name="Note 3 4" xfId="113"/>
    <cellStyle name="Note 4" xfId="42"/>
    <cellStyle name="Note 4 2" xfId="99"/>
    <cellStyle name="Note 4 3" xfId="125"/>
    <cellStyle name="Note 4 4" xfId="127"/>
    <cellStyle name="Note 4 5" xfId="120"/>
    <cellStyle name="Output 2" xfId="84"/>
    <cellStyle name="Output 2 2" xfId="115"/>
    <cellStyle name="Output 2 3" xfId="141"/>
    <cellStyle name="Output 2 4" xfId="146"/>
    <cellStyle name="Output 3" xfId="43"/>
    <cellStyle name="Output 3 2" xfId="138"/>
    <cellStyle name="Output 3 3" xfId="135"/>
    <cellStyle name="Output 3 4" xfId="129"/>
    <cellStyle name="Percent 2" xfId="111"/>
    <cellStyle name="Percent 3" xfId="142"/>
    <cellStyle name="Percent 4" xfId="150"/>
    <cellStyle name="Title 2" xfId="85"/>
    <cellStyle name="Title 3" xfId="44"/>
    <cellStyle name="Total 2" xfId="86"/>
    <cellStyle name="Total 2 2" xfId="114"/>
    <cellStyle name="Total 2 3" xfId="145"/>
    <cellStyle name="Total 2 4" xfId="124"/>
    <cellStyle name="Total 3" xfId="45"/>
    <cellStyle name="Total 3 2" xfId="137"/>
    <cellStyle name="Total 3 3" xfId="130"/>
    <cellStyle name="Total 3 4" xfId="147"/>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J5" sqref="J5"/>
    </sheetView>
  </sheetViews>
  <sheetFormatPr defaultRowHeight="12.75" x14ac:dyDescent="0.2"/>
  <cols>
    <col min="1" max="3" width="9.42578125" customWidth="1"/>
    <col min="4" max="7" width="8.85546875" customWidth="1"/>
    <col min="8" max="9" width="8.85546875" style="7" customWidth="1"/>
    <col min="10" max="10" width="12.42578125" bestFit="1" customWidth="1"/>
  </cols>
  <sheetData>
    <row r="1" spans="1:12" ht="15.75" x14ac:dyDescent="0.25">
      <c r="A1" s="9" t="s">
        <v>0</v>
      </c>
      <c r="B1" s="8"/>
      <c r="C1" s="8"/>
      <c r="D1" s="8"/>
      <c r="E1" s="4"/>
      <c r="F1" s="4"/>
      <c r="G1" s="4"/>
      <c r="H1" s="4"/>
      <c r="I1" s="4"/>
      <c r="J1" s="4"/>
    </row>
    <row r="2" spans="1:12" ht="15.75" x14ac:dyDescent="0.25">
      <c r="A2" s="2"/>
      <c r="B2" s="1"/>
      <c r="C2" s="3"/>
      <c r="D2" s="3"/>
      <c r="E2" s="3"/>
      <c r="F2" s="3"/>
      <c r="G2" s="3"/>
      <c r="H2" s="3"/>
      <c r="I2" s="3"/>
      <c r="J2" s="3"/>
      <c r="K2" s="3"/>
    </row>
    <row r="3" spans="1:12" s="6" customFormat="1" x14ac:dyDescent="0.2">
      <c r="A3" s="57"/>
      <c r="B3" s="57"/>
      <c r="C3" s="57"/>
      <c r="D3" s="38" t="s">
        <v>6</v>
      </c>
      <c r="E3" s="22" t="s">
        <v>7</v>
      </c>
      <c r="F3" s="22" t="s">
        <v>8</v>
      </c>
      <c r="G3" s="22" t="s">
        <v>9</v>
      </c>
      <c r="H3" s="22" t="s">
        <v>10</v>
      </c>
      <c r="I3" s="22" t="s">
        <v>11</v>
      </c>
      <c r="J3" s="24" t="s">
        <v>25</v>
      </c>
    </row>
    <row r="4" spans="1:12" x14ac:dyDescent="0.2">
      <c r="A4" s="56" t="s">
        <v>27</v>
      </c>
      <c r="B4" s="56"/>
      <c r="C4" s="56"/>
      <c r="D4" s="39">
        <f>'Pricing Score Calculation'!E5</f>
        <v>7.5572474377745236</v>
      </c>
      <c r="E4" s="44">
        <v>18</v>
      </c>
      <c r="F4" s="44">
        <v>6</v>
      </c>
      <c r="G4" s="44">
        <v>8</v>
      </c>
      <c r="H4" s="44">
        <v>7</v>
      </c>
      <c r="I4" s="44">
        <v>6</v>
      </c>
      <c r="J4" s="40">
        <f t="shared" ref="J4:J9" si="0">SUM(D4:I4)</f>
        <v>52.557247437774521</v>
      </c>
    </row>
    <row r="5" spans="1:12" x14ac:dyDescent="0.2">
      <c r="A5" s="56" t="s">
        <v>28</v>
      </c>
      <c r="B5" s="56"/>
      <c r="C5" s="56"/>
      <c r="D5" s="39">
        <f>'Pricing Score Calculation'!E6</f>
        <v>30</v>
      </c>
      <c r="E5" s="44">
        <v>24</v>
      </c>
      <c r="F5" s="44">
        <v>7</v>
      </c>
      <c r="G5" s="44">
        <v>6</v>
      </c>
      <c r="H5" s="44">
        <v>4</v>
      </c>
      <c r="I5" s="44">
        <v>6</v>
      </c>
      <c r="J5" s="40">
        <f t="shared" si="0"/>
        <v>77</v>
      </c>
      <c r="L5" s="5"/>
    </row>
    <row r="6" spans="1:12" x14ac:dyDescent="0.2">
      <c r="A6" s="56" t="s">
        <v>29</v>
      </c>
      <c r="B6" s="56"/>
      <c r="C6" s="56"/>
      <c r="D6" s="39">
        <f>'Pricing Score Calculation'!E7</f>
        <v>7.7631016042780754</v>
      </c>
      <c r="E6" s="44">
        <v>21</v>
      </c>
      <c r="F6" s="44">
        <v>5</v>
      </c>
      <c r="G6" s="44">
        <v>6</v>
      </c>
      <c r="H6" s="44">
        <v>4</v>
      </c>
      <c r="I6" s="44">
        <v>6</v>
      </c>
      <c r="J6" s="40">
        <f t="shared" si="0"/>
        <v>49.763101604278077</v>
      </c>
      <c r="L6" s="5"/>
    </row>
    <row r="7" spans="1:12" x14ac:dyDescent="0.2">
      <c r="A7" s="56" t="s">
        <v>30</v>
      </c>
      <c r="B7" s="56"/>
      <c r="C7" s="56"/>
      <c r="D7" s="39">
        <f>'Pricing Score Calculation'!E8</f>
        <v>11.029059829059829</v>
      </c>
      <c r="E7" s="44">
        <v>12</v>
      </c>
      <c r="F7" s="44">
        <v>6</v>
      </c>
      <c r="G7" s="44">
        <v>6</v>
      </c>
      <c r="H7" s="44">
        <v>6</v>
      </c>
      <c r="I7" s="44">
        <v>6</v>
      </c>
      <c r="J7" s="40">
        <f t="shared" si="0"/>
        <v>47.029059829059833</v>
      </c>
    </row>
    <row r="8" spans="1:12" x14ac:dyDescent="0.2">
      <c r="A8" s="56" t="s">
        <v>31</v>
      </c>
      <c r="B8" s="56"/>
      <c r="C8" s="56"/>
      <c r="D8" s="39">
        <f>'Pricing Score Calculation'!E9</f>
        <v>12.818543046357615</v>
      </c>
      <c r="E8" s="44">
        <v>12</v>
      </c>
      <c r="F8" s="44">
        <v>5</v>
      </c>
      <c r="G8" s="44">
        <v>4</v>
      </c>
      <c r="H8" s="44">
        <v>7</v>
      </c>
      <c r="I8" s="44">
        <v>6</v>
      </c>
      <c r="J8" s="40">
        <f t="shared" si="0"/>
        <v>46.818543046357618</v>
      </c>
    </row>
    <row r="9" spans="1:12" x14ac:dyDescent="0.2">
      <c r="A9" s="56" t="s">
        <v>32</v>
      </c>
      <c r="B9" s="56"/>
      <c r="C9" s="56"/>
      <c r="D9" s="39">
        <f>'Pricing Score Calculation'!E10</f>
        <v>12.586266689786717</v>
      </c>
      <c r="E9" s="44">
        <v>18</v>
      </c>
      <c r="F9" s="44">
        <v>6</v>
      </c>
      <c r="G9" s="44">
        <v>5</v>
      </c>
      <c r="H9" s="44">
        <v>4</v>
      </c>
      <c r="I9" s="44">
        <v>6</v>
      </c>
      <c r="J9" s="40">
        <f t="shared" si="0"/>
        <v>51.586266689786719</v>
      </c>
    </row>
  </sheetData>
  <mergeCells count="7">
    <mergeCell ref="A8:C8"/>
    <mergeCell ref="A9:C9"/>
    <mergeCell ref="A6:C6"/>
    <mergeCell ref="A7:C7"/>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J5" sqref="J5"/>
    </sheetView>
  </sheetViews>
  <sheetFormatPr defaultRowHeight="12.75" x14ac:dyDescent="0.2"/>
  <cols>
    <col min="11" max="11" width="14.42578125" bestFit="1" customWidth="1"/>
  </cols>
  <sheetData>
    <row r="1" spans="1:16" ht="15.75" x14ac:dyDescent="0.25">
      <c r="A1" s="9" t="s">
        <v>0</v>
      </c>
      <c r="B1" s="8"/>
      <c r="C1" s="8"/>
      <c r="D1" s="8"/>
      <c r="E1" s="4"/>
      <c r="F1" s="4"/>
      <c r="G1" s="4"/>
      <c r="H1" s="4"/>
      <c r="I1" s="4"/>
    </row>
    <row r="2" spans="1:16" ht="15.75" x14ac:dyDescent="0.25">
      <c r="A2" s="4"/>
      <c r="B2" s="3"/>
      <c r="C2" s="3"/>
      <c r="D2" s="3"/>
      <c r="E2" s="3"/>
      <c r="F2" s="3"/>
      <c r="G2" s="3"/>
      <c r="H2" s="3"/>
      <c r="I2" s="3"/>
    </row>
    <row r="3" spans="1:16" x14ac:dyDescent="0.2">
      <c r="A3" s="57"/>
      <c r="B3" s="57"/>
      <c r="C3" s="57"/>
      <c r="D3" s="38" t="s">
        <v>6</v>
      </c>
      <c r="E3" s="23" t="s">
        <v>7</v>
      </c>
      <c r="F3" s="23" t="s">
        <v>8</v>
      </c>
      <c r="G3" s="23" t="s">
        <v>9</v>
      </c>
      <c r="H3" s="23" t="s">
        <v>10</v>
      </c>
      <c r="I3" s="23" t="s">
        <v>11</v>
      </c>
      <c r="J3" s="24" t="s">
        <v>25</v>
      </c>
      <c r="K3" s="6"/>
      <c r="L3" s="6"/>
      <c r="M3" s="6"/>
      <c r="N3" s="6"/>
      <c r="O3" s="6"/>
      <c r="P3" s="6"/>
    </row>
    <row r="4" spans="1:16" x14ac:dyDescent="0.2">
      <c r="A4" s="56" t="s">
        <v>27</v>
      </c>
      <c r="B4" s="56"/>
      <c r="C4" s="56"/>
      <c r="D4" s="39">
        <f>'Pricing Score Calculation'!E5</f>
        <v>7.5572474377745236</v>
      </c>
      <c r="E4" s="43">
        <v>22.799999999999997</v>
      </c>
      <c r="F4" s="43">
        <v>7</v>
      </c>
      <c r="G4" s="43">
        <v>8</v>
      </c>
      <c r="H4" s="43">
        <v>8</v>
      </c>
      <c r="I4" s="43">
        <v>6</v>
      </c>
      <c r="J4" s="40">
        <f t="shared" ref="J4:J9" si="0">SUM(D4:I4)</f>
        <v>59.357247437774518</v>
      </c>
      <c r="K4" s="7"/>
      <c r="L4" s="7"/>
      <c r="M4" s="7"/>
      <c r="N4" s="7"/>
      <c r="O4" s="7"/>
      <c r="P4" s="7"/>
    </row>
    <row r="5" spans="1:16" x14ac:dyDescent="0.2">
      <c r="A5" s="56" t="s">
        <v>28</v>
      </c>
      <c r="B5" s="56"/>
      <c r="C5" s="56"/>
      <c r="D5" s="39">
        <f>'Pricing Score Calculation'!E6</f>
        <v>30</v>
      </c>
      <c r="E5" s="43">
        <v>24</v>
      </c>
      <c r="F5" s="43">
        <v>7.6</v>
      </c>
      <c r="G5" s="43">
        <v>2</v>
      </c>
      <c r="H5" s="43">
        <v>2</v>
      </c>
      <c r="I5" s="43">
        <v>2</v>
      </c>
      <c r="J5" s="40">
        <f t="shared" si="0"/>
        <v>67.599999999999994</v>
      </c>
      <c r="K5" s="7"/>
      <c r="L5" s="7"/>
      <c r="M5" s="7"/>
      <c r="N5" s="7"/>
      <c r="O5" s="7"/>
      <c r="P5" s="7"/>
    </row>
    <row r="6" spans="1:16" x14ac:dyDescent="0.2">
      <c r="A6" s="56" t="s">
        <v>29</v>
      </c>
      <c r="B6" s="56"/>
      <c r="C6" s="56"/>
      <c r="D6" s="39">
        <f>'Pricing Score Calculation'!E7</f>
        <v>7.7631016042780754</v>
      </c>
      <c r="E6" s="43">
        <v>24</v>
      </c>
      <c r="F6" s="43">
        <v>5</v>
      </c>
      <c r="G6" s="43">
        <v>8.4</v>
      </c>
      <c r="H6" s="43">
        <v>3</v>
      </c>
      <c r="I6" s="43">
        <v>6.2</v>
      </c>
      <c r="J6" s="40">
        <f t="shared" si="0"/>
        <v>54.363101604278079</v>
      </c>
      <c r="K6" s="7"/>
      <c r="L6" s="7"/>
      <c r="M6" s="7"/>
      <c r="N6" s="7"/>
      <c r="O6" s="7"/>
      <c r="P6" s="7"/>
    </row>
    <row r="7" spans="1:16" x14ac:dyDescent="0.2">
      <c r="A7" s="56" t="s">
        <v>30</v>
      </c>
      <c r="B7" s="56"/>
      <c r="C7" s="56"/>
      <c r="D7" s="39">
        <f>'Pricing Score Calculation'!E8</f>
        <v>11.029059829059829</v>
      </c>
      <c r="E7" s="43">
        <v>9</v>
      </c>
      <c r="F7" s="43">
        <v>6</v>
      </c>
      <c r="G7" s="43">
        <v>7</v>
      </c>
      <c r="H7" s="43">
        <v>7.2</v>
      </c>
      <c r="I7" s="43">
        <v>8</v>
      </c>
      <c r="J7" s="40">
        <f t="shared" si="0"/>
        <v>48.229059829059835</v>
      </c>
      <c r="K7" s="7"/>
      <c r="L7" s="7"/>
      <c r="M7" s="7"/>
      <c r="N7" s="7"/>
      <c r="O7" s="7"/>
      <c r="P7" s="7"/>
    </row>
    <row r="8" spans="1:16" x14ac:dyDescent="0.2">
      <c r="A8" s="56" t="s">
        <v>31</v>
      </c>
      <c r="B8" s="56"/>
      <c r="C8" s="56"/>
      <c r="D8" s="39">
        <f>'Pricing Score Calculation'!E9</f>
        <v>12.818543046357615</v>
      </c>
      <c r="E8" s="43">
        <v>18</v>
      </c>
      <c r="F8" s="43">
        <v>5</v>
      </c>
      <c r="G8" s="43">
        <v>2</v>
      </c>
      <c r="H8" s="43">
        <v>7.4</v>
      </c>
      <c r="I8" s="43">
        <v>2</v>
      </c>
      <c r="J8" s="40">
        <f t="shared" si="0"/>
        <v>47.218543046357617</v>
      </c>
      <c r="K8" s="7"/>
      <c r="L8" s="7"/>
      <c r="M8" s="7"/>
      <c r="N8" s="7"/>
      <c r="O8" s="7"/>
      <c r="P8" s="7"/>
    </row>
    <row r="9" spans="1:16" x14ac:dyDescent="0.2">
      <c r="A9" s="56" t="s">
        <v>32</v>
      </c>
      <c r="B9" s="56"/>
      <c r="C9" s="56"/>
      <c r="D9" s="39">
        <f>'Pricing Score Calculation'!E10</f>
        <v>12.586266689786717</v>
      </c>
      <c r="E9" s="43">
        <v>20.399999999999999</v>
      </c>
      <c r="F9" s="43">
        <v>6.6</v>
      </c>
      <c r="G9" s="43">
        <v>4.8</v>
      </c>
      <c r="H9" s="43">
        <v>2</v>
      </c>
      <c r="I9" s="43">
        <v>6.4</v>
      </c>
      <c r="J9" s="40">
        <f t="shared" si="0"/>
        <v>52.786266689786714</v>
      </c>
      <c r="K9" s="7"/>
      <c r="L9" s="7"/>
      <c r="M9" s="7"/>
      <c r="N9" s="7"/>
      <c r="O9" s="7"/>
      <c r="P9" s="7"/>
    </row>
    <row r="10" spans="1:16" x14ac:dyDescent="0.2">
      <c r="A10" s="7"/>
      <c r="B10" s="7"/>
      <c r="C10" s="7"/>
      <c r="D10" s="7"/>
      <c r="E10" s="7"/>
      <c r="F10" s="7"/>
      <c r="G10" s="7"/>
      <c r="H10" s="7"/>
      <c r="I10" s="7"/>
      <c r="J10" s="7"/>
      <c r="K10" s="7"/>
      <c r="L10" s="7"/>
      <c r="M10" s="7"/>
      <c r="N10" s="7"/>
      <c r="O10" s="7"/>
      <c r="P10" s="7"/>
    </row>
    <row r="11" spans="1:16" x14ac:dyDescent="0.2">
      <c r="A11" s="7"/>
      <c r="B11" s="7"/>
      <c r="C11" s="7"/>
      <c r="D11" s="7"/>
      <c r="E11" s="7"/>
      <c r="F11" s="7"/>
      <c r="G11" s="7"/>
      <c r="H11" s="7"/>
      <c r="I11" s="7"/>
      <c r="J11" s="7"/>
      <c r="K11" s="7"/>
      <c r="L11" s="7"/>
      <c r="M11" s="7"/>
      <c r="N11" s="7"/>
      <c r="O11" s="7"/>
      <c r="P11" s="7"/>
    </row>
    <row r="12" spans="1:16" x14ac:dyDescent="0.2">
      <c r="A12" s="7"/>
      <c r="B12" s="7"/>
      <c r="C12" s="7"/>
      <c r="D12" s="7"/>
      <c r="E12" s="7"/>
      <c r="F12" s="7"/>
      <c r="G12" s="7"/>
      <c r="H12" s="7"/>
      <c r="I12" s="7"/>
      <c r="J12" s="7"/>
      <c r="K12" s="7"/>
      <c r="L12" s="7"/>
      <c r="M12" s="7"/>
      <c r="N12" s="7"/>
      <c r="O12" s="7"/>
      <c r="P12" s="7"/>
    </row>
    <row r="13" spans="1:16" x14ac:dyDescent="0.2">
      <c r="A13" s="7"/>
      <c r="B13" s="7"/>
      <c r="C13" s="7"/>
      <c r="D13" s="7"/>
      <c r="E13" s="7"/>
      <c r="F13" s="7"/>
      <c r="G13" s="7"/>
      <c r="H13" s="7"/>
      <c r="I13" s="7"/>
      <c r="J13" s="7"/>
      <c r="K13" s="7"/>
      <c r="L13" s="7"/>
      <c r="M13" s="7"/>
      <c r="N13" s="7"/>
      <c r="O13" s="7"/>
      <c r="P13" s="7"/>
    </row>
    <row r="14" spans="1:16" x14ac:dyDescent="0.2">
      <c r="A14" s="7"/>
      <c r="B14" s="7"/>
      <c r="C14" s="7"/>
      <c r="D14" s="7"/>
      <c r="E14" s="7"/>
      <c r="F14" s="7"/>
      <c r="G14" s="7"/>
      <c r="H14" s="7"/>
      <c r="I14" s="7"/>
      <c r="J14" s="7"/>
      <c r="K14" s="7"/>
      <c r="L14" s="7"/>
      <c r="M14" s="7"/>
      <c r="N14" s="7"/>
      <c r="O14" s="7"/>
      <c r="P14" s="7"/>
    </row>
    <row r="15" spans="1:16" x14ac:dyDescent="0.2">
      <c r="A15" s="7"/>
      <c r="B15" s="7"/>
      <c r="C15" s="7"/>
      <c r="D15" s="7"/>
      <c r="E15" s="7"/>
      <c r="F15" s="7"/>
      <c r="G15" s="7"/>
      <c r="H15" s="7"/>
      <c r="I15" s="7"/>
      <c r="J15" s="7"/>
      <c r="K15" s="7"/>
      <c r="L15" s="7"/>
      <c r="M15" s="7"/>
      <c r="N15" s="7"/>
      <c r="O15" s="7"/>
      <c r="P15" s="7"/>
    </row>
    <row r="16" spans="1:16" x14ac:dyDescent="0.2">
      <c r="A16" s="7"/>
      <c r="B16" s="7"/>
      <c r="C16" s="7"/>
      <c r="D16" s="7"/>
      <c r="E16" s="7"/>
      <c r="F16" s="7"/>
      <c r="G16" s="7"/>
      <c r="H16" s="7"/>
      <c r="I16" s="7"/>
      <c r="J16" s="7"/>
      <c r="K16" s="7"/>
      <c r="L16" s="7"/>
      <c r="M16" s="7"/>
      <c r="N16" s="7"/>
      <c r="O16" s="7"/>
      <c r="P16" s="7"/>
    </row>
    <row r="17" spans="1:16" x14ac:dyDescent="0.2">
      <c r="A17" s="7"/>
      <c r="B17" s="7"/>
      <c r="C17" s="7"/>
      <c r="D17" s="7"/>
      <c r="E17" s="7"/>
      <c r="F17" s="7"/>
      <c r="G17" s="7"/>
      <c r="H17" s="7"/>
      <c r="I17" s="7"/>
      <c r="J17" s="7"/>
      <c r="K17" s="7"/>
      <c r="L17" s="7"/>
      <c r="M17" s="7"/>
      <c r="N17" s="7"/>
      <c r="O17" s="7"/>
      <c r="P17" s="7"/>
    </row>
    <row r="18" spans="1:16" x14ac:dyDescent="0.2">
      <c r="A18" s="7"/>
      <c r="B18" s="7"/>
      <c r="C18" s="7"/>
      <c r="D18" s="7"/>
      <c r="E18" s="7"/>
      <c r="F18" s="7"/>
      <c r="G18" s="7"/>
      <c r="H18" s="7"/>
      <c r="I18" s="7"/>
      <c r="J18" s="7"/>
      <c r="K18" s="7"/>
      <c r="L18" s="7"/>
      <c r="M18" s="7"/>
      <c r="N18" s="7"/>
      <c r="O18" s="7"/>
      <c r="P18" s="7"/>
    </row>
    <row r="19" spans="1:16" x14ac:dyDescent="0.2">
      <c r="A19" s="7"/>
      <c r="B19" s="7"/>
      <c r="C19" s="7"/>
      <c r="D19" s="7"/>
      <c r="E19" s="7"/>
      <c r="F19" s="7"/>
      <c r="G19" s="7"/>
      <c r="H19" s="7"/>
      <c r="I19" s="7"/>
      <c r="J19" s="7"/>
      <c r="K19" s="7"/>
      <c r="L19" s="7"/>
      <c r="M19" s="7"/>
      <c r="N19" s="7"/>
      <c r="O19" s="7"/>
      <c r="P19" s="7"/>
    </row>
  </sheetData>
  <mergeCells count="7">
    <mergeCell ref="A8:C8"/>
    <mergeCell ref="A9:C9"/>
    <mergeCell ref="A6:C6"/>
    <mergeCell ref="A7:C7"/>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J8" sqref="J8"/>
    </sheetView>
  </sheetViews>
  <sheetFormatPr defaultRowHeight="12.75" x14ac:dyDescent="0.2"/>
  <cols>
    <col min="10" max="10" width="9.85546875" bestFit="1" customWidth="1"/>
    <col min="11" max="11" width="14.42578125" bestFit="1" customWidth="1"/>
  </cols>
  <sheetData>
    <row r="1" spans="1:16" ht="15.75" x14ac:dyDescent="0.25">
      <c r="A1" s="9" t="s">
        <v>0</v>
      </c>
      <c r="B1" s="8"/>
      <c r="C1" s="8"/>
      <c r="D1" s="8"/>
      <c r="E1" s="4"/>
      <c r="F1" s="4"/>
      <c r="G1" s="4"/>
      <c r="H1" s="4"/>
      <c r="I1" s="4"/>
      <c r="J1" s="7"/>
    </row>
    <row r="2" spans="1:16" ht="15.75" x14ac:dyDescent="0.25">
      <c r="A2" s="4"/>
      <c r="B2" s="3"/>
      <c r="C2" s="3"/>
      <c r="D2" s="3"/>
      <c r="E2" s="3"/>
      <c r="F2" s="3"/>
      <c r="G2" s="3"/>
      <c r="H2" s="3"/>
      <c r="I2" s="3"/>
    </row>
    <row r="3" spans="1:16" x14ac:dyDescent="0.2">
      <c r="A3" s="57"/>
      <c r="B3" s="57"/>
      <c r="C3" s="57"/>
      <c r="D3" s="38" t="s">
        <v>6</v>
      </c>
      <c r="E3" s="23" t="s">
        <v>7</v>
      </c>
      <c r="F3" s="23" t="s">
        <v>8</v>
      </c>
      <c r="G3" s="23" t="s">
        <v>9</v>
      </c>
      <c r="H3" s="23" t="s">
        <v>10</v>
      </c>
      <c r="I3" s="23" t="s">
        <v>11</v>
      </c>
      <c r="J3" s="24" t="s">
        <v>25</v>
      </c>
      <c r="K3" s="6"/>
      <c r="L3" s="6"/>
      <c r="M3" s="6"/>
      <c r="N3" s="6"/>
      <c r="O3" s="6"/>
      <c r="P3" s="6"/>
    </row>
    <row r="4" spans="1:16" x14ac:dyDescent="0.2">
      <c r="A4" s="56" t="s">
        <v>27</v>
      </c>
      <c r="B4" s="56"/>
      <c r="C4" s="56"/>
      <c r="D4" s="39">
        <f>'Pricing Score Calculation'!E5</f>
        <v>7.5572474377745236</v>
      </c>
      <c r="E4" s="45">
        <v>12</v>
      </c>
      <c r="F4" s="45">
        <v>6</v>
      </c>
      <c r="G4" s="45">
        <v>6</v>
      </c>
      <c r="H4" s="45">
        <v>6</v>
      </c>
      <c r="I4" s="45">
        <v>6</v>
      </c>
      <c r="J4" s="40">
        <f t="shared" ref="J4:J9" si="0">SUM(D4:I4)</f>
        <v>43.557247437774521</v>
      </c>
      <c r="K4" s="7"/>
      <c r="L4" s="7"/>
      <c r="M4" s="7"/>
      <c r="N4" s="7"/>
      <c r="O4" s="7"/>
      <c r="P4" s="7"/>
    </row>
    <row r="5" spans="1:16" x14ac:dyDescent="0.2">
      <c r="A5" s="56" t="s">
        <v>28</v>
      </c>
      <c r="B5" s="56"/>
      <c r="C5" s="56"/>
      <c r="D5" s="39">
        <f>'Pricing Score Calculation'!E6</f>
        <v>30</v>
      </c>
      <c r="E5" s="45">
        <v>18</v>
      </c>
      <c r="F5" s="45">
        <v>6</v>
      </c>
      <c r="G5" s="45">
        <v>6</v>
      </c>
      <c r="H5" s="45">
        <v>6</v>
      </c>
      <c r="I5" s="45">
        <v>6</v>
      </c>
      <c r="J5" s="40">
        <f t="shared" si="0"/>
        <v>72</v>
      </c>
      <c r="K5" s="7"/>
      <c r="L5" s="7"/>
      <c r="M5" s="7"/>
      <c r="N5" s="7"/>
      <c r="O5" s="7"/>
      <c r="P5" s="7"/>
    </row>
    <row r="6" spans="1:16" x14ac:dyDescent="0.2">
      <c r="A6" s="56" t="s">
        <v>29</v>
      </c>
      <c r="B6" s="56"/>
      <c r="C6" s="56"/>
      <c r="D6" s="39">
        <f>'Pricing Score Calculation'!E7</f>
        <v>7.7631016042780754</v>
      </c>
      <c r="E6" s="45">
        <v>18</v>
      </c>
      <c r="F6" s="45">
        <v>6</v>
      </c>
      <c r="G6" s="45">
        <v>6</v>
      </c>
      <c r="H6" s="45">
        <v>6</v>
      </c>
      <c r="I6" s="45">
        <v>6</v>
      </c>
      <c r="J6" s="40">
        <f t="shared" si="0"/>
        <v>49.763101604278077</v>
      </c>
      <c r="K6" s="7"/>
      <c r="L6" s="7"/>
      <c r="M6" s="7"/>
      <c r="N6" s="7"/>
      <c r="O6" s="7"/>
      <c r="P6" s="7"/>
    </row>
    <row r="7" spans="1:16" x14ac:dyDescent="0.2">
      <c r="A7" s="56" t="s">
        <v>30</v>
      </c>
      <c r="B7" s="56"/>
      <c r="C7" s="56"/>
      <c r="D7" s="39">
        <f>'Pricing Score Calculation'!E8</f>
        <v>11.029059829059829</v>
      </c>
      <c r="E7" s="45">
        <v>24</v>
      </c>
      <c r="F7" s="45">
        <v>8</v>
      </c>
      <c r="G7" s="45">
        <v>8</v>
      </c>
      <c r="H7" s="45">
        <v>8</v>
      </c>
      <c r="I7" s="45">
        <v>8</v>
      </c>
      <c r="J7" s="40">
        <f t="shared" si="0"/>
        <v>67.029059829059833</v>
      </c>
      <c r="K7" s="7"/>
      <c r="L7" s="7"/>
      <c r="M7" s="7"/>
      <c r="N7" s="7"/>
      <c r="O7" s="7"/>
      <c r="P7" s="7"/>
    </row>
    <row r="8" spans="1:16" x14ac:dyDescent="0.2">
      <c r="A8" s="56" t="s">
        <v>31</v>
      </c>
      <c r="B8" s="56"/>
      <c r="C8" s="56"/>
      <c r="D8" s="39">
        <f>'Pricing Score Calculation'!E9</f>
        <v>12.818543046357615</v>
      </c>
      <c r="E8" s="45">
        <v>24</v>
      </c>
      <c r="F8" s="45">
        <v>8</v>
      </c>
      <c r="G8" s="45">
        <v>8</v>
      </c>
      <c r="H8" s="45">
        <v>8</v>
      </c>
      <c r="I8" s="45">
        <v>8</v>
      </c>
      <c r="J8" s="40">
        <f t="shared" si="0"/>
        <v>68.818543046357618</v>
      </c>
      <c r="K8" s="7"/>
      <c r="L8" s="7"/>
      <c r="M8" s="7"/>
      <c r="N8" s="7"/>
      <c r="O8" s="7"/>
      <c r="P8" s="7"/>
    </row>
    <row r="9" spans="1:16" x14ac:dyDescent="0.2">
      <c r="A9" s="56" t="s">
        <v>32</v>
      </c>
      <c r="B9" s="56"/>
      <c r="C9" s="56"/>
      <c r="D9" s="39">
        <f>'Pricing Score Calculation'!E10</f>
        <v>12.586266689786717</v>
      </c>
      <c r="E9" s="45">
        <v>24</v>
      </c>
      <c r="F9" s="45">
        <v>8</v>
      </c>
      <c r="G9" s="45">
        <v>8</v>
      </c>
      <c r="H9" s="45">
        <v>8</v>
      </c>
      <c r="I9" s="45">
        <v>8</v>
      </c>
      <c r="J9" s="40">
        <f t="shared" si="0"/>
        <v>68.586266689786726</v>
      </c>
      <c r="K9" s="7"/>
      <c r="L9" s="7"/>
      <c r="M9" s="7"/>
      <c r="N9" s="7"/>
      <c r="O9" s="7"/>
      <c r="P9" s="7"/>
    </row>
    <row r="10" spans="1:16" x14ac:dyDescent="0.2">
      <c r="A10" s="7"/>
      <c r="B10" s="7"/>
      <c r="C10" s="7"/>
      <c r="D10" s="7"/>
      <c r="E10" s="7"/>
      <c r="F10" s="7"/>
      <c r="G10" s="7"/>
      <c r="H10" s="7"/>
      <c r="I10" s="7"/>
      <c r="J10" s="7"/>
      <c r="K10" s="7"/>
      <c r="L10" s="7"/>
      <c r="M10" s="7"/>
      <c r="N10" s="7"/>
      <c r="O10" s="7"/>
      <c r="P10" s="7"/>
    </row>
    <row r="11" spans="1:16" x14ac:dyDescent="0.2">
      <c r="A11" s="7"/>
      <c r="B11" s="7"/>
      <c r="C11" s="7"/>
      <c r="D11" s="7"/>
      <c r="E11" s="7"/>
      <c r="F11" s="7"/>
      <c r="G11" s="7"/>
      <c r="H11" s="7"/>
      <c r="I11" s="7"/>
      <c r="J11" s="7"/>
      <c r="K11" s="7"/>
      <c r="L11" s="7"/>
      <c r="M11" s="7"/>
      <c r="N11" s="7"/>
      <c r="O11" s="7"/>
      <c r="P11" s="7"/>
    </row>
    <row r="12" spans="1:16" x14ac:dyDescent="0.2">
      <c r="A12" s="7"/>
      <c r="B12" s="7"/>
      <c r="C12" s="7"/>
      <c r="D12" s="7"/>
      <c r="E12" s="7"/>
      <c r="F12" s="7"/>
      <c r="G12" s="7"/>
      <c r="H12" s="7"/>
      <c r="I12" s="7"/>
      <c r="J12" s="7"/>
      <c r="K12" s="7"/>
      <c r="L12" s="7"/>
      <c r="M12" s="7"/>
      <c r="N12" s="7"/>
      <c r="O12" s="7"/>
      <c r="P12" s="7"/>
    </row>
    <row r="13" spans="1:16" x14ac:dyDescent="0.2">
      <c r="A13" s="7"/>
      <c r="B13" s="7"/>
      <c r="C13" s="7"/>
      <c r="D13" s="7"/>
      <c r="E13" s="7"/>
      <c r="F13" s="7"/>
      <c r="G13" s="7"/>
      <c r="H13" s="7"/>
      <c r="I13" s="7"/>
      <c r="J13" s="7"/>
      <c r="K13" s="7"/>
      <c r="L13" s="7"/>
      <c r="M13" s="7"/>
      <c r="N13" s="7"/>
      <c r="O13" s="7"/>
      <c r="P13" s="7"/>
    </row>
    <row r="14" spans="1:16" x14ac:dyDescent="0.2">
      <c r="A14" s="7"/>
      <c r="B14" s="7"/>
      <c r="C14" s="7"/>
      <c r="D14" s="7"/>
      <c r="E14" s="7"/>
      <c r="F14" s="7"/>
      <c r="G14" s="7"/>
      <c r="H14" s="7"/>
      <c r="I14" s="7"/>
      <c r="J14" s="7"/>
      <c r="K14" s="7"/>
      <c r="L14" s="7"/>
      <c r="M14" s="7"/>
      <c r="N14" s="7"/>
      <c r="O14" s="7"/>
      <c r="P14" s="7"/>
    </row>
    <row r="15" spans="1:16" x14ac:dyDescent="0.2">
      <c r="A15" s="7"/>
      <c r="B15" s="7"/>
      <c r="C15" s="7"/>
      <c r="D15" s="7"/>
      <c r="E15" s="7"/>
      <c r="F15" s="7"/>
      <c r="G15" s="7"/>
      <c r="H15" s="7"/>
      <c r="I15" s="7"/>
      <c r="J15" s="7"/>
      <c r="K15" s="7"/>
      <c r="L15" s="7"/>
      <c r="M15" s="7"/>
      <c r="N15" s="7"/>
      <c r="O15" s="7"/>
      <c r="P15" s="7"/>
    </row>
    <row r="16" spans="1:16" x14ac:dyDescent="0.2">
      <c r="A16" s="7"/>
      <c r="B16" s="7"/>
      <c r="C16" s="7"/>
      <c r="D16" s="7"/>
      <c r="E16" s="7"/>
      <c r="F16" s="7"/>
      <c r="G16" s="7"/>
      <c r="H16" s="7"/>
      <c r="I16" s="7"/>
      <c r="J16" s="7"/>
      <c r="K16" s="7"/>
      <c r="L16" s="7"/>
      <c r="M16" s="7"/>
      <c r="N16" s="7"/>
      <c r="O16" s="7"/>
      <c r="P16" s="7"/>
    </row>
    <row r="17" spans="1:16" x14ac:dyDescent="0.2">
      <c r="A17" s="7"/>
      <c r="B17" s="7"/>
      <c r="C17" s="7"/>
      <c r="D17" s="7"/>
      <c r="E17" s="7"/>
      <c r="F17" s="7"/>
      <c r="G17" s="7"/>
      <c r="H17" s="7"/>
      <c r="I17" s="7"/>
      <c r="J17" s="7"/>
      <c r="K17" s="7"/>
      <c r="L17" s="7"/>
      <c r="M17" s="7"/>
      <c r="N17" s="7"/>
      <c r="O17" s="7"/>
      <c r="P17" s="7"/>
    </row>
    <row r="18" spans="1:16" x14ac:dyDescent="0.2">
      <c r="A18" s="7"/>
      <c r="B18" s="7"/>
      <c r="C18" s="7"/>
      <c r="D18" s="7"/>
      <c r="E18" s="7"/>
      <c r="F18" s="7"/>
      <c r="G18" s="7"/>
      <c r="H18" s="7"/>
      <c r="I18" s="7"/>
      <c r="J18" s="7"/>
      <c r="K18" s="7"/>
      <c r="L18" s="7"/>
      <c r="M18" s="7"/>
      <c r="N18" s="7"/>
      <c r="O18" s="7"/>
      <c r="P18" s="7"/>
    </row>
    <row r="19" spans="1:16" x14ac:dyDescent="0.2">
      <c r="A19" s="7"/>
      <c r="B19" s="7"/>
      <c r="C19" s="7"/>
      <c r="D19" s="7"/>
      <c r="E19" s="7"/>
      <c r="F19" s="7"/>
      <c r="G19" s="7"/>
      <c r="H19" s="7"/>
      <c r="I19" s="7"/>
      <c r="J19" s="7"/>
      <c r="K19" s="7"/>
      <c r="L19" s="7"/>
      <c r="M19" s="7"/>
      <c r="N19" s="7"/>
      <c r="O19" s="7"/>
      <c r="P19" s="7"/>
    </row>
  </sheetData>
  <mergeCells count="7">
    <mergeCell ref="A8:C8"/>
    <mergeCell ref="A9:C9"/>
    <mergeCell ref="A6:C6"/>
    <mergeCell ref="A7:C7"/>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J8" sqref="J8"/>
    </sheetView>
  </sheetViews>
  <sheetFormatPr defaultRowHeight="12.75" x14ac:dyDescent="0.2"/>
  <cols>
    <col min="10" max="10" width="9.85546875" bestFit="1" customWidth="1"/>
    <col min="11" max="11" width="14.42578125" bestFit="1" customWidth="1"/>
  </cols>
  <sheetData>
    <row r="1" spans="1:16" ht="15.75" x14ac:dyDescent="0.25">
      <c r="A1" s="9" t="s">
        <v>0</v>
      </c>
      <c r="B1" s="8"/>
      <c r="C1" s="8"/>
      <c r="D1" s="8"/>
      <c r="E1" s="4"/>
      <c r="F1" s="4"/>
      <c r="G1" s="4"/>
      <c r="H1" s="4"/>
      <c r="I1" s="4"/>
      <c r="J1" s="7"/>
    </row>
    <row r="2" spans="1:16" ht="15.75" x14ac:dyDescent="0.25">
      <c r="A2" s="4"/>
      <c r="B2" s="3"/>
      <c r="C2" s="3"/>
      <c r="D2" s="3"/>
      <c r="E2" s="3"/>
      <c r="F2" s="3"/>
      <c r="G2" s="3"/>
      <c r="H2" s="3"/>
      <c r="I2" s="3"/>
      <c r="J2" s="3"/>
    </row>
    <row r="3" spans="1:16" x14ac:dyDescent="0.2">
      <c r="A3" s="57"/>
      <c r="B3" s="57"/>
      <c r="C3" s="57"/>
      <c r="D3" s="38" t="s">
        <v>6</v>
      </c>
      <c r="E3" s="23" t="s">
        <v>7</v>
      </c>
      <c r="F3" s="23" t="s">
        <v>8</v>
      </c>
      <c r="G3" s="23" t="s">
        <v>9</v>
      </c>
      <c r="H3" s="23" t="s">
        <v>10</v>
      </c>
      <c r="I3" s="23" t="s">
        <v>11</v>
      </c>
      <c r="J3" s="24" t="s">
        <v>25</v>
      </c>
      <c r="K3" s="6"/>
      <c r="L3" s="6"/>
      <c r="M3" s="6"/>
      <c r="N3" s="6"/>
      <c r="O3" s="6"/>
      <c r="P3" s="6"/>
    </row>
    <row r="4" spans="1:16" x14ac:dyDescent="0.2">
      <c r="A4" s="56" t="s">
        <v>27</v>
      </c>
      <c r="B4" s="56"/>
      <c r="C4" s="56"/>
      <c r="D4" s="39">
        <f>'Pricing Score Calculation'!E5</f>
        <v>7.5572474377745236</v>
      </c>
      <c r="E4" s="46">
        <v>18</v>
      </c>
      <c r="F4" s="46">
        <v>4</v>
      </c>
      <c r="G4" s="46">
        <v>6</v>
      </c>
      <c r="H4" s="46">
        <v>4</v>
      </c>
      <c r="I4" s="46">
        <v>6</v>
      </c>
      <c r="J4" s="40">
        <f t="shared" ref="J4:J9" si="0">SUM(D4:I4)</f>
        <v>45.557247437774521</v>
      </c>
      <c r="K4" s="7"/>
      <c r="L4" s="7"/>
      <c r="M4" s="7"/>
      <c r="N4" s="7"/>
      <c r="O4" s="7"/>
      <c r="P4" s="7"/>
    </row>
    <row r="5" spans="1:16" x14ac:dyDescent="0.2">
      <c r="A5" s="56" t="s">
        <v>28</v>
      </c>
      <c r="B5" s="56"/>
      <c r="C5" s="56"/>
      <c r="D5" s="39">
        <f>'Pricing Score Calculation'!E6</f>
        <v>30</v>
      </c>
      <c r="E5" s="46">
        <v>12</v>
      </c>
      <c r="F5" s="46">
        <v>4</v>
      </c>
      <c r="G5" s="46">
        <v>4</v>
      </c>
      <c r="H5" s="46">
        <v>2</v>
      </c>
      <c r="I5" s="46">
        <v>2</v>
      </c>
      <c r="J5" s="40">
        <f t="shared" si="0"/>
        <v>54</v>
      </c>
      <c r="K5" s="7"/>
      <c r="L5" s="7"/>
      <c r="M5" s="7"/>
      <c r="N5" s="7"/>
      <c r="O5" s="7"/>
      <c r="P5" s="7"/>
    </row>
    <row r="6" spans="1:16" x14ac:dyDescent="0.2">
      <c r="A6" s="56" t="s">
        <v>29</v>
      </c>
      <c r="B6" s="56"/>
      <c r="C6" s="56"/>
      <c r="D6" s="39">
        <f>'Pricing Score Calculation'!E7</f>
        <v>7.7631016042780754</v>
      </c>
      <c r="E6" s="46">
        <v>24</v>
      </c>
      <c r="F6" s="46">
        <v>4</v>
      </c>
      <c r="G6" s="46">
        <v>4</v>
      </c>
      <c r="H6" s="46">
        <v>2</v>
      </c>
      <c r="I6" s="46">
        <v>6</v>
      </c>
      <c r="J6" s="40">
        <f t="shared" si="0"/>
        <v>47.763101604278077</v>
      </c>
      <c r="K6" s="7"/>
      <c r="L6" s="7"/>
      <c r="M6" s="7"/>
      <c r="N6" s="7"/>
      <c r="O6" s="7"/>
      <c r="P6" s="7"/>
    </row>
    <row r="7" spans="1:16" x14ac:dyDescent="0.2">
      <c r="A7" s="56" t="s">
        <v>30</v>
      </c>
      <c r="B7" s="56"/>
      <c r="C7" s="56"/>
      <c r="D7" s="39">
        <f>'Pricing Score Calculation'!E8</f>
        <v>11.029059829059829</v>
      </c>
      <c r="E7" s="46">
        <v>24</v>
      </c>
      <c r="F7" s="46">
        <v>6</v>
      </c>
      <c r="G7" s="46">
        <v>6</v>
      </c>
      <c r="H7" s="46">
        <v>6</v>
      </c>
      <c r="I7" s="46">
        <v>8</v>
      </c>
      <c r="J7" s="40">
        <f t="shared" si="0"/>
        <v>61.029059829059833</v>
      </c>
      <c r="K7" s="7"/>
      <c r="L7" s="7"/>
      <c r="M7" s="7"/>
      <c r="N7" s="7"/>
      <c r="O7" s="7"/>
      <c r="P7" s="7"/>
    </row>
    <row r="8" spans="1:16" x14ac:dyDescent="0.2">
      <c r="A8" s="56" t="s">
        <v>31</v>
      </c>
      <c r="B8" s="56"/>
      <c r="C8" s="56"/>
      <c r="D8" s="39">
        <f>'Pricing Score Calculation'!E9</f>
        <v>12.818543046357615</v>
      </c>
      <c r="E8" s="46">
        <v>12</v>
      </c>
      <c r="F8" s="46">
        <v>4</v>
      </c>
      <c r="G8" s="46">
        <v>4</v>
      </c>
      <c r="H8" s="46">
        <v>6</v>
      </c>
      <c r="I8" s="46">
        <v>2</v>
      </c>
      <c r="J8" s="40">
        <f t="shared" si="0"/>
        <v>40.818543046357618</v>
      </c>
      <c r="K8" s="7"/>
      <c r="L8" s="7"/>
      <c r="M8" s="7"/>
      <c r="N8" s="7"/>
      <c r="O8" s="7"/>
      <c r="P8" s="7"/>
    </row>
    <row r="9" spans="1:16" x14ac:dyDescent="0.2">
      <c r="A9" s="56" t="s">
        <v>32</v>
      </c>
      <c r="B9" s="56"/>
      <c r="C9" s="56"/>
      <c r="D9" s="39">
        <f>'Pricing Score Calculation'!E10</f>
        <v>12.586266689786717</v>
      </c>
      <c r="E9" s="46">
        <v>24</v>
      </c>
      <c r="F9" s="46">
        <v>4</v>
      </c>
      <c r="G9" s="46">
        <v>6</v>
      </c>
      <c r="H9" s="46">
        <v>6</v>
      </c>
      <c r="I9" s="46">
        <v>8</v>
      </c>
      <c r="J9" s="40">
        <f t="shared" si="0"/>
        <v>60.586266689786719</v>
      </c>
      <c r="K9" s="7"/>
      <c r="L9" s="7"/>
      <c r="M9" s="7"/>
      <c r="N9" s="7"/>
      <c r="O9" s="7"/>
      <c r="P9" s="7"/>
    </row>
    <row r="10" spans="1:16" x14ac:dyDescent="0.2">
      <c r="A10" s="7"/>
      <c r="B10" s="7"/>
      <c r="C10" s="7"/>
      <c r="D10" s="7"/>
      <c r="E10" s="7"/>
      <c r="F10" s="7"/>
      <c r="G10" s="7"/>
      <c r="H10" s="7"/>
      <c r="I10" s="7"/>
      <c r="J10" s="7"/>
      <c r="K10" s="7"/>
      <c r="L10" s="7"/>
      <c r="M10" s="7"/>
      <c r="N10" s="7"/>
      <c r="O10" s="7"/>
      <c r="P10" s="7"/>
    </row>
    <row r="11" spans="1:16" x14ac:dyDescent="0.2">
      <c r="A11" s="7"/>
      <c r="B11" s="7"/>
      <c r="C11" s="7"/>
      <c r="D11" s="7"/>
      <c r="E11" s="7"/>
      <c r="F11" s="7"/>
      <c r="G11" s="7"/>
      <c r="H11" s="7"/>
      <c r="I11" s="7"/>
      <c r="J11" s="7"/>
      <c r="K11" s="7"/>
      <c r="L11" s="7"/>
      <c r="M11" s="7"/>
      <c r="N11" s="7"/>
      <c r="O11" s="7"/>
      <c r="P11" s="7"/>
    </row>
    <row r="12" spans="1:16" x14ac:dyDescent="0.2">
      <c r="A12" s="7"/>
      <c r="B12" s="7"/>
      <c r="C12" s="7"/>
      <c r="D12" s="7"/>
      <c r="E12" s="7"/>
      <c r="F12" s="7"/>
      <c r="G12" s="7"/>
      <c r="H12" s="7"/>
      <c r="I12" s="7"/>
      <c r="J12" s="7"/>
      <c r="K12" s="7"/>
      <c r="L12" s="7"/>
      <c r="M12" s="7"/>
      <c r="N12" s="7"/>
      <c r="O12" s="7"/>
      <c r="P12" s="7"/>
    </row>
    <row r="13" spans="1:16" x14ac:dyDescent="0.2">
      <c r="A13" s="7"/>
      <c r="B13" s="7"/>
      <c r="C13" s="7"/>
      <c r="D13" s="7"/>
      <c r="E13" s="7"/>
      <c r="F13" s="7"/>
      <c r="G13" s="7"/>
      <c r="H13" s="7"/>
      <c r="I13" s="7"/>
      <c r="J13" s="7"/>
      <c r="K13" s="7"/>
      <c r="L13" s="7"/>
      <c r="M13" s="7"/>
      <c r="N13" s="7"/>
      <c r="O13" s="7"/>
      <c r="P13" s="7"/>
    </row>
    <row r="14" spans="1:16" x14ac:dyDescent="0.2">
      <c r="A14" s="7"/>
      <c r="B14" s="7"/>
      <c r="C14" s="7"/>
      <c r="D14" s="7"/>
      <c r="E14" s="7"/>
      <c r="F14" s="7"/>
      <c r="G14" s="7"/>
      <c r="H14" s="7"/>
      <c r="I14" s="7"/>
      <c r="J14" s="7"/>
      <c r="K14" s="7"/>
      <c r="L14" s="7"/>
      <c r="M14" s="7"/>
      <c r="N14" s="7"/>
      <c r="O14" s="7"/>
      <c r="P14" s="7"/>
    </row>
    <row r="15" spans="1:16" x14ac:dyDescent="0.2">
      <c r="A15" s="7"/>
      <c r="B15" s="7"/>
      <c r="C15" s="7"/>
      <c r="D15" s="7"/>
      <c r="E15" s="7"/>
      <c r="F15" s="7"/>
      <c r="G15" s="7"/>
      <c r="H15" s="7"/>
      <c r="I15" s="7"/>
      <c r="J15" s="7"/>
      <c r="K15" s="7"/>
      <c r="L15" s="7"/>
      <c r="M15" s="7"/>
      <c r="N15" s="7"/>
      <c r="O15" s="7"/>
      <c r="P15" s="7"/>
    </row>
    <row r="16" spans="1:16" x14ac:dyDescent="0.2">
      <c r="A16" s="7"/>
      <c r="B16" s="7"/>
      <c r="C16" s="7"/>
      <c r="D16" s="7"/>
      <c r="E16" s="7"/>
      <c r="F16" s="7"/>
      <c r="G16" s="7"/>
      <c r="H16" s="7"/>
      <c r="I16" s="7"/>
      <c r="J16" s="7"/>
      <c r="K16" s="7"/>
      <c r="L16" s="7"/>
      <c r="M16" s="7"/>
      <c r="N16" s="7"/>
      <c r="O16" s="7"/>
      <c r="P16" s="7"/>
    </row>
    <row r="17" spans="1:16" x14ac:dyDescent="0.2">
      <c r="A17" s="7"/>
      <c r="B17" s="7"/>
      <c r="C17" s="7"/>
      <c r="D17" s="7"/>
      <c r="E17" s="7"/>
      <c r="F17" s="7"/>
      <c r="G17" s="7"/>
      <c r="H17" s="7"/>
      <c r="I17" s="7"/>
      <c r="J17" s="7"/>
      <c r="K17" s="7"/>
      <c r="L17" s="7"/>
      <c r="M17" s="7"/>
      <c r="N17" s="7"/>
      <c r="O17" s="7"/>
      <c r="P17" s="7"/>
    </row>
    <row r="18" spans="1:16" x14ac:dyDescent="0.2">
      <c r="A18" s="7"/>
      <c r="B18" s="7"/>
      <c r="C18" s="7"/>
      <c r="D18" s="7"/>
      <c r="E18" s="7"/>
      <c r="F18" s="7"/>
      <c r="G18" s="7"/>
      <c r="H18" s="7"/>
      <c r="I18" s="7"/>
      <c r="J18" s="7"/>
      <c r="K18" s="7"/>
      <c r="L18" s="7"/>
      <c r="M18" s="7"/>
      <c r="N18" s="7"/>
      <c r="O18" s="7"/>
      <c r="P18" s="7"/>
    </row>
    <row r="19" spans="1:16" x14ac:dyDescent="0.2">
      <c r="A19" s="7"/>
      <c r="B19" s="7"/>
      <c r="C19" s="7"/>
      <c r="D19" s="7"/>
      <c r="E19" s="7"/>
      <c r="F19" s="7"/>
      <c r="G19" s="7"/>
      <c r="H19" s="7"/>
      <c r="I19" s="7"/>
      <c r="J19" s="7"/>
      <c r="K19" s="7"/>
      <c r="L19" s="7"/>
      <c r="M19" s="7"/>
      <c r="N19" s="7"/>
      <c r="O19" s="7"/>
      <c r="P19" s="7"/>
    </row>
  </sheetData>
  <mergeCells count="7">
    <mergeCell ref="A8:C8"/>
    <mergeCell ref="A9:C9"/>
    <mergeCell ref="A6:C6"/>
    <mergeCell ref="A7:C7"/>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J6" sqref="J6"/>
    </sheetView>
  </sheetViews>
  <sheetFormatPr defaultRowHeight="12.75" x14ac:dyDescent="0.2"/>
  <cols>
    <col min="10" max="10" width="9.85546875" bestFit="1" customWidth="1"/>
    <col min="11" max="11" width="14.42578125" bestFit="1" customWidth="1"/>
  </cols>
  <sheetData>
    <row r="1" spans="1:16" ht="15.75" x14ac:dyDescent="0.25">
      <c r="A1" s="9" t="s">
        <v>0</v>
      </c>
      <c r="B1" s="8"/>
      <c r="C1" s="8"/>
      <c r="D1" s="8"/>
      <c r="E1" s="4"/>
      <c r="F1" s="4"/>
      <c r="G1" s="4"/>
      <c r="H1" s="4"/>
      <c r="I1" s="4"/>
      <c r="J1" s="7"/>
    </row>
    <row r="2" spans="1:16" ht="15.75" x14ac:dyDescent="0.25">
      <c r="A2" s="4"/>
      <c r="B2" s="3"/>
      <c r="C2" s="3"/>
      <c r="D2" s="3"/>
      <c r="E2" s="3"/>
      <c r="F2" s="3"/>
      <c r="G2" s="3"/>
      <c r="H2" s="3"/>
      <c r="I2" s="3"/>
      <c r="J2" s="3"/>
    </row>
    <row r="3" spans="1:16" x14ac:dyDescent="0.2">
      <c r="A3" s="57"/>
      <c r="B3" s="57"/>
      <c r="C3" s="57"/>
      <c r="D3" s="38" t="s">
        <v>6</v>
      </c>
      <c r="E3" s="23" t="s">
        <v>7</v>
      </c>
      <c r="F3" s="23" t="s">
        <v>8</v>
      </c>
      <c r="G3" s="23" t="s">
        <v>9</v>
      </c>
      <c r="H3" s="23" t="s">
        <v>10</v>
      </c>
      <c r="I3" s="23" t="s">
        <v>11</v>
      </c>
      <c r="J3" s="24" t="s">
        <v>25</v>
      </c>
      <c r="K3" s="6"/>
      <c r="L3" s="6"/>
      <c r="M3" s="6"/>
      <c r="N3" s="6"/>
      <c r="O3" s="6"/>
      <c r="P3" s="6"/>
    </row>
    <row r="4" spans="1:16" x14ac:dyDescent="0.2">
      <c r="A4" s="56" t="s">
        <v>27</v>
      </c>
      <c r="B4" s="56"/>
      <c r="C4" s="56"/>
      <c r="D4" s="39">
        <f>'Pricing Score Calculation'!E5</f>
        <v>7.5572474377745236</v>
      </c>
      <c r="E4" s="47">
        <v>12</v>
      </c>
      <c r="F4" s="47">
        <v>5</v>
      </c>
      <c r="G4" s="47">
        <v>7</v>
      </c>
      <c r="H4" s="47">
        <v>7</v>
      </c>
      <c r="I4" s="47">
        <v>5.5</v>
      </c>
      <c r="J4" s="40">
        <f t="shared" ref="J4:J9" si="0">SUM(D4:I4)</f>
        <v>44.057247437774521</v>
      </c>
      <c r="K4" s="7"/>
      <c r="L4" s="7"/>
      <c r="M4" s="7"/>
      <c r="N4" s="7"/>
      <c r="O4" s="7"/>
      <c r="P4" s="7"/>
    </row>
    <row r="5" spans="1:16" x14ac:dyDescent="0.2">
      <c r="A5" s="56" t="s">
        <v>28</v>
      </c>
      <c r="B5" s="56"/>
      <c r="C5" s="56"/>
      <c r="D5" s="39">
        <f>'Pricing Score Calculation'!E6</f>
        <v>30</v>
      </c>
      <c r="E5" s="47">
        <v>18</v>
      </c>
      <c r="F5" s="47">
        <v>7</v>
      </c>
      <c r="G5" s="47">
        <v>2</v>
      </c>
      <c r="H5" s="47">
        <v>2</v>
      </c>
      <c r="I5" s="47">
        <v>2</v>
      </c>
      <c r="J5" s="40">
        <f t="shared" si="0"/>
        <v>61</v>
      </c>
      <c r="K5" s="7"/>
      <c r="L5" s="7"/>
      <c r="M5" s="7"/>
      <c r="N5" s="7"/>
      <c r="O5" s="7"/>
      <c r="P5" s="7"/>
    </row>
    <row r="6" spans="1:16" x14ac:dyDescent="0.2">
      <c r="A6" s="56" t="s">
        <v>29</v>
      </c>
      <c r="B6" s="56"/>
      <c r="C6" s="56"/>
      <c r="D6" s="39">
        <f>'Pricing Score Calculation'!E7</f>
        <v>7.7631016042780754</v>
      </c>
      <c r="E6" s="47">
        <v>18</v>
      </c>
      <c r="F6" s="47">
        <v>7</v>
      </c>
      <c r="G6" s="47">
        <v>5</v>
      </c>
      <c r="H6" s="47">
        <v>2</v>
      </c>
      <c r="I6" s="47">
        <v>6</v>
      </c>
      <c r="J6" s="40">
        <f t="shared" si="0"/>
        <v>45.763101604278077</v>
      </c>
      <c r="K6" s="7"/>
      <c r="L6" s="7"/>
      <c r="M6" s="7"/>
      <c r="N6" s="7"/>
      <c r="O6" s="7"/>
      <c r="P6" s="7"/>
    </row>
    <row r="7" spans="1:16" x14ac:dyDescent="0.2">
      <c r="A7" s="56" t="s">
        <v>30</v>
      </c>
      <c r="B7" s="56"/>
      <c r="C7" s="56"/>
      <c r="D7" s="39">
        <f>'Pricing Score Calculation'!E8</f>
        <v>11.029059829059829</v>
      </c>
      <c r="E7" s="47">
        <v>21</v>
      </c>
      <c r="F7" s="47">
        <v>7</v>
      </c>
      <c r="G7" s="47">
        <v>5</v>
      </c>
      <c r="H7" s="47">
        <v>6</v>
      </c>
      <c r="I7" s="47">
        <v>7</v>
      </c>
      <c r="J7" s="40">
        <f t="shared" si="0"/>
        <v>57.029059829059833</v>
      </c>
      <c r="K7" s="7"/>
      <c r="L7" s="7"/>
      <c r="M7" s="7"/>
      <c r="N7" s="7"/>
      <c r="O7" s="7"/>
      <c r="P7" s="7"/>
    </row>
    <row r="8" spans="1:16" x14ac:dyDescent="0.2">
      <c r="A8" s="56" t="s">
        <v>31</v>
      </c>
      <c r="B8" s="56"/>
      <c r="C8" s="56"/>
      <c r="D8" s="39">
        <f>'Pricing Score Calculation'!E9</f>
        <v>12.818543046357615</v>
      </c>
      <c r="E8" s="47">
        <v>21</v>
      </c>
      <c r="F8" s="47">
        <v>6</v>
      </c>
      <c r="G8" s="47">
        <v>4</v>
      </c>
      <c r="H8" s="47">
        <v>5</v>
      </c>
      <c r="I8" s="47">
        <v>2</v>
      </c>
      <c r="J8" s="40">
        <f t="shared" si="0"/>
        <v>50.818543046357618</v>
      </c>
      <c r="K8" s="7"/>
      <c r="L8" s="7"/>
      <c r="M8" s="7"/>
      <c r="N8" s="7"/>
      <c r="O8" s="7"/>
      <c r="P8" s="7"/>
    </row>
    <row r="9" spans="1:16" x14ac:dyDescent="0.2">
      <c r="A9" s="56" t="s">
        <v>32</v>
      </c>
      <c r="B9" s="56"/>
      <c r="C9" s="56"/>
      <c r="D9" s="39">
        <f>'Pricing Score Calculation'!E10</f>
        <v>12.586266689786717</v>
      </c>
      <c r="E9" s="47">
        <v>18</v>
      </c>
      <c r="F9" s="47">
        <v>6</v>
      </c>
      <c r="G9" s="47">
        <v>4</v>
      </c>
      <c r="H9" s="47">
        <v>5</v>
      </c>
      <c r="I9" s="47">
        <v>8</v>
      </c>
      <c r="J9" s="40">
        <f t="shared" si="0"/>
        <v>53.586266689786719</v>
      </c>
      <c r="K9" s="7"/>
      <c r="L9" s="7"/>
      <c r="M9" s="7"/>
      <c r="N9" s="7"/>
      <c r="O9" s="7"/>
      <c r="P9" s="7"/>
    </row>
    <row r="10" spans="1:16" x14ac:dyDescent="0.2">
      <c r="A10" s="7"/>
      <c r="B10" s="7"/>
      <c r="C10" s="7"/>
      <c r="D10" s="7"/>
      <c r="E10" s="7"/>
      <c r="F10" s="7"/>
      <c r="G10" s="7"/>
      <c r="H10" s="7"/>
      <c r="I10" s="7"/>
      <c r="J10" s="7"/>
      <c r="K10" s="7"/>
      <c r="L10" s="7"/>
      <c r="M10" s="7"/>
      <c r="N10" s="7"/>
      <c r="O10" s="7"/>
      <c r="P10" s="7"/>
    </row>
    <row r="11" spans="1:16" x14ac:dyDescent="0.2">
      <c r="A11" s="7"/>
      <c r="B11" s="7"/>
      <c r="C11" s="7"/>
      <c r="D11" s="7"/>
      <c r="E11" s="7"/>
      <c r="F11" s="7"/>
      <c r="G11" s="7"/>
      <c r="H11" s="7"/>
      <c r="I11" s="7"/>
      <c r="J11" s="7"/>
      <c r="K11" s="7"/>
      <c r="L11" s="7"/>
      <c r="M11" s="7"/>
      <c r="N11" s="7"/>
      <c r="O11" s="7"/>
      <c r="P11" s="7"/>
    </row>
    <row r="12" spans="1:16" x14ac:dyDescent="0.2">
      <c r="A12" s="7"/>
      <c r="B12" s="7"/>
      <c r="C12" s="7"/>
      <c r="D12" s="7"/>
      <c r="E12" s="7"/>
      <c r="F12" s="7"/>
      <c r="G12" s="7"/>
      <c r="H12" s="7"/>
      <c r="I12" s="7"/>
      <c r="J12" s="7"/>
      <c r="K12" s="7"/>
      <c r="L12" s="7"/>
      <c r="M12" s="7"/>
      <c r="N12" s="7"/>
      <c r="O12" s="7"/>
      <c r="P12" s="7"/>
    </row>
    <row r="13" spans="1:16" x14ac:dyDescent="0.2">
      <c r="A13" s="7"/>
      <c r="B13" s="7"/>
      <c r="C13" s="7"/>
      <c r="D13" s="7"/>
      <c r="E13" s="7"/>
      <c r="F13" s="7"/>
      <c r="G13" s="7"/>
      <c r="H13" s="7"/>
      <c r="I13" s="7"/>
      <c r="J13" s="7"/>
      <c r="K13" s="7"/>
      <c r="L13" s="7"/>
      <c r="M13" s="7"/>
      <c r="N13" s="7"/>
      <c r="O13" s="7"/>
      <c r="P13" s="7"/>
    </row>
    <row r="14" spans="1:16" x14ac:dyDescent="0.2">
      <c r="A14" s="7"/>
      <c r="B14" s="7"/>
      <c r="C14" s="7"/>
      <c r="D14" s="7"/>
      <c r="E14" s="7"/>
      <c r="F14" s="7"/>
      <c r="G14" s="7"/>
      <c r="H14" s="7"/>
      <c r="I14" s="7"/>
      <c r="J14" s="7"/>
      <c r="K14" s="7"/>
      <c r="L14" s="7"/>
      <c r="M14" s="7"/>
      <c r="N14" s="7"/>
      <c r="O14" s="7"/>
      <c r="P14" s="7"/>
    </row>
    <row r="15" spans="1:16" x14ac:dyDescent="0.2">
      <c r="A15" s="7"/>
      <c r="B15" s="7"/>
      <c r="C15" s="7"/>
      <c r="D15" s="7"/>
      <c r="E15" s="7"/>
      <c r="F15" s="7"/>
      <c r="G15" s="7"/>
      <c r="H15" s="7"/>
      <c r="I15" s="7"/>
      <c r="J15" s="7"/>
      <c r="K15" s="7"/>
      <c r="L15" s="7"/>
      <c r="M15" s="7"/>
      <c r="N15" s="7"/>
      <c r="O15" s="7"/>
      <c r="P15" s="7"/>
    </row>
    <row r="16" spans="1:16" x14ac:dyDescent="0.2">
      <c r="A16" s="7"/>
      <c r="B16" s="7"/>
      <c r="C16" s="7"/>
      <c r="D16" s="7"/>
      <c r="E16" s="7"/>
      <c r="F16" s="7"/>
      <c r="G16" s="7"/>
      <c r="H16" s="7"/>
      <c r="I16" s="7"/>
      <c r="J16" s="7"/>
      <c r="K16" s="7"/>
      <c r="L16" s="7"/>
      <c r="M16" s="7"/>
      <c r="N16" s="7"/>
      <c r="O16" s="7"/>
      <c r="P16" s="7"/>
    </row>
    <row r="17" spans="1:16" x14ac:dyDescent="0.2">
      <c r="A17" s="7"/>
      <c r="B17" s="7"/>
      <c r="C17" s="7"/>
      <c r="D17" s="7"/>
      <c r="E17" s="7"/>
      <c r="F17" s="7"/>
      <c r="G17" s="7"/>
      <c r="H17" s="7"/>
      <c r="I17" s="7"/>
      <c r="J17" s="7"/>
      <c r="K17" s="7"/>
      <c r="L17" s="7"/>
      <c r="M17" s="7"/>
      <c r="N17" s="7"/>
      <c r="O17" s="7"/>
      <c r="P17" s="7"/>
    </row>
    <row r="18" spans="1:16" x14ac:dyDescent="0.2">
      <c r="A18" s="7"/>
      <c r="B18" s="7"/>
      <c r="C18" s="7"/>
      <c r="D18" s="7"/>
      <c r="E18" s="7"/>
      <c r="F18" s="7"/>
      <c r="G18" s="7"/>
      <c r="H18" s="7"/>
      <c r="I18" s="7"/>
      <c r="J18" s="7"/>
      <c r="K18" s="7"/>
      <c r="L18" s="7"/>
      <c r="M18" s="7"/>
      <c r="N18" s="7"/>
      <c r="O18" s="7"/>
      <c r="P18" s="7"/>
    </row>
    <row r="19" spans="1:16" x14ac:dyDescent="0.2">
      <c r="A19" s="7"/>
      <c r="B19" s="7"/>
      <c r="C19" s="7"/>
      <c r="D19" s="7"/>
      <c r="E19" s="7"/>
      <c r="F19" s="7"/>
      <c r="G19" s="7"/>
      <c r="H19" s="7"/>
      <c r="I19" s="7"/>
      <c r="J19" s="7"/>
      <c r="K19" s="7"/>
      <c r="L19" s="7"/>
      <c r="M19" s="7"/>
      <c r="N19" s="7"/>
      <c r="O19" s="7"/>
      <c r="P19" s="7"/>
    </row>
  </sheetData>
  <mergeCells count="7">
    <mergeCell ref="A8:C8"/>
    <mergeCell ref="A9:C9"/>
    <mergeCell ref="A7:C7"/>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0"/>
  <sheetViews>
    <sheetView workbookViewId="0">
      <selection activeCell="E8" sqref="E8"/>
    </sheetView>
  </sheetViews>
  <sheetFormatPr defaultRowHeight="12.75" x14ac:dyDescent="0.2"/>
  <cols>
    <col min="1" max="1" width="36.140625" style="7" customWidth="1"/>
    <col min="2" max="2" width="23.5703125" style="7" customWidth="1"/>
    <col min="3" max="5" width="13.28515625" style="7" customWidth="1"/>
    <col min="6" max="6" width="16.85546875" style="7" customWidth="1"/>
    <col min="7" max="16384" width="9.140625" style="7"/>
  </cols>
  <sheetData>
    <row r="1" spans="1:16" ht="24" customHeight="1" thickBot="1" x14ac:dyDescent="0.25">
      <c r="A1" s="63" t="s">
        <v>23</v>
      </c>
      <c r="B1" s="63"/>
      <c r="C1" s="35"/>
      <c r="D1" s="35"/>
      <c r="E1" s="35"/>
    </row>
    <row r="2" spans="1:16" x14ac:dyDescent="0.2">
      <c r="A2" s="65" t="s">
        <v>17</v>
      </c>
      <c r="B2" s="68" t="s">
        <v>18</v>
      </c>
      <c r="C2" s="71" t="s">
        <v>21</v>
      </c>
      <c r="D2" s="71" t="s">
        <v>19</v>
      </c>
      <c r="E2" s="71" t="s">
        <v>20</v>
      </c>
      <c r="G2" s="64" t="s">
        <v>26</v>
      </c>
      <c r="H2" s="64"/>
      <c r="I2" s="64"/>
      <c r="J2" s="64"/>
      <c r="K2" s="64"/>
      <c r="L2" s="64"/>
      <c r="M2" s="64"/>
      <c r="N2" s="64"/>
      <c r="O2" s="64"/>
      <c r="P2" s="64"/>
    </row>
    <row r="3" spans="1:16" x14ac:dyDescent="0.2">
      <c r="A3" s="66"/>
      <c r="B3" s="69"/>
      <c r="C3" s="72"/>
      <c r="D3" s="72"/>
      <c r="E3" s="72"/>
      <c r="G3" s="64"/>
      <c r="H3" s="64"/>
      <c r="I3" s="64"/>
      <c r="J3" s="64"/>
      <c r="K3" s="64"/>
      <c r="L3" s="64"/>
      <c r="M3" s="64"/>
      <c r="N3" s="64"/>
      <c r="O3" s="64"/>
      <c r="P3" s="64"/>
    </row>
    <row r="4" spans="1:16" ht="13.5" thickBot="1" x14ac:dyDescent="0.25">
      <c r="A4" s="67"/>
      <c r="B4" s="70"/>
      <c r="C4" s="73"/>
      <c r="D4" s="73"/>
      <c r="E4" s="73"/>
      <c r="G4" s="64"/>
      <c r="H4" s="64"/>
      <c r="I4" s="64"/>
      <c r="J4" s="64"/>
      <c r="K4" s="64"/>
      <c r="L4" s="64"/>
      <c r="M4" s="64"/>
      <c r="N4" s="64"/>
      <c r="O4" s="64"/>
      <c r="P4" s="64"/>
    </row>
    <row r="5" spans="1:16" ht="15" x14ac:dyDescent="0.25">
      <c r="A5" s="42" t="s">
        <v>27</v>
      </c>
      <c r="B5" s="37">
        <v>768375</v>
      </c>
      <c r="C5" s="58">
        <v>30</v>
      </c>
      <c r="D5" s="61">
        <f>MIN(B5:B8)</f>
        <v>193560</v>
      </c>
      <c r="E5" s="27">
        <f>$C$5*($D$5/B5)</f>
        <v>7.5572474377745236</v>
      </c>
    </row>
    <row r="6" spans="1:16" ht="15" x14ac:dyDescent="0.25">
      <c r="A6" s="42" t="s">
        <v>28</v>
      </c>
      <c r="B6" s="37">
        <v>193560</v>
      </c>
      <c r="C6" s="59"/>
      <c r="D6" s="62"/>
      <c r="E6" s="27">
        <f t="shared" ref="E6:E10" si="0">$C$5*($D$5/B6)</f>
        <v>30</v>
      </c>
    </row>
    <row r="7" spans="1:16" ht="15" x14ac:dyDescent="0.25">
      <c r="A7" s="42" t="s">
        <v>29</v>
      </c>
      <c r="B7" s="37">
        <v>748000</v>
      </c>
      <c r="C7" s="59"/>
      <c r="D7" s="62"/>
      <c r="E7" s="27">
        <f t="shared" si="0"/>
        <v>7.7631016042780754</v>
      </c>
    </row>
    <row r="8" spans="1:16" ht="15" x14ac:dyDescent="0.25">
      <c r="A8" s="42" t="s">
        <v>30</v>
      </c>
      <c r="B8" s="37">
        <v>526500</v>
      </c>
      <c r="C8" s="59"/>
      <c r="D8" s="62"/>
      <c r="E8" s="27">
        <f t="shared" si="0"/>
        <v>11.029059829059829</v>
      </c>
      <c r="I8" s="36"/>
      <c r="J8" s="36"/>
      <c r="K8" s="36"/>
      <c r="L8" s="36"/>
      <c r="M8" s="36"/>
      <c r="N8" s="36"/>
      <c r="O8" s="36"/>
    </row>
    <row r="9" spans="1:16" ht="15" x14ac:dyDescent="0.25">
      <c r="A9" s="42" t="s">
        <v>31</v>
      </c>
      <c r="B9" s="37">
        <v>453000</v>
      </c>
      <c r="C9" s="60"/>
      <c r="D9" s="60"/>
      <c r="E9" s="27">
        <f>$C$5*($D$5/B9)</f>
        <v>12.818543046357615</v>
      </c>
      <c r="I9" s="36"/>
      <c r="J9" s="36"/>
      <c r="K9" s="36"/>
      <c r="L9" s="36"/>
      <c r="M9" s="36"/>
      <c r="N9" s="36"/>
      <c r="O9" s="36"/>
    </row>
    <row r="10" spans="1:16" ht="15" x14ac:dyDescent="0.25">
      <c r="A10" s="42" t="s">
        <v>32</v>
      </c>
      <c r="B10" s="37">
        <v>461360</v>
      </c>
      <c r="C10" s="60"/>
      <c r="D10" s="60"/>
      <c r="E10" s="27">
        <f t="shared" si="0"/>
        <v>12.586266689786717</v>
      </c>
    </row>
  </sheetData>
  <mergeCells count="9">
    <mergeCell ref="C5:C10"/>
    <mergeCell ref="D5:D10"/>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A8" sqref="A8:XFD8"/>
    </sheetView>
  </sheetViews>
  <sheetFormatPr defaultRowHeight="15" x14ac:dyDescent="0.2"/>
  <cols>
    <col min="1" max="1" width="33" style="12" customWidth="1"/>
    <col min="2" max="3" width="7" style="12" bestFit="1" customWidth="1"/>
    <col min="4" max="6" width="7.7109375" style="12" customWidth="1"/>
    <col min="7" max="7" width="8.85546875" style="12" hidden="1" customWidth="1"/>
    <col min="8" max="8" width="7.5703125" style="12" customWidth="1"/>
    <col min="9" max="9" width="8.28515625" style="12" customWidth="1"/>
    <col min="10" max="13" width="4.140625" style="12" bestFit="1" customWidth="1"/>
    <col min="14" max="14" width="4.140625" style="12" customWidth="1"/>
    <col min="15" max="15" width="7.140625" style="12" bestFit="1" customWidth="1"/>
    <col min="16" max="16384" width="9.140625" style="12"/>
  </cols>
  <sheetData>
    <row r="1" spans="1:16" ht="15.75" x14ac:dyDescent="0.25">
      <c r="A1" s="10" t="s">
        <v>12</v>
      </c>
      <c r="B1" s="11"/>
      <c r="C1" s="10"/>
      <c r="D1" s="10"/>
      <c r="E1" s="10"/>
      <c r="F1" s="10"/>
      <c r="G1" s="10"/>
      <c r="H1" s="10"/>
    </row>
    <row r="2" spans="1:16" ht="6" customHeight="1" x14ac:dyDescent="0.25">
      <c r="A2" s="10"/>
      <c r="B2" s="11"/>
      <c r="C2" s="10"/>
      <c r="D2" s="10"/>
      <c r="E2" s="10"/>
      <c r="F2" s="10"/>
      <c r="G2" s="10"/>
      <c r="H2" s="10"/>
    </row>
    <row r="3" spans="1:16" ht="15.75" x14ac:dyDescent="0.25">
      <c r="A3" s="74" t="s">
        <v>33</v>
      </c>
      <c r="B3" s="74"/>
      <c r="C3" s="74"/>
      <c r="D3" s="74"/>
      <c r="E3" s="74"/>
      <c r="F3" s="74"/>
      <c r="G3" s="74"/>
      <c r="H3" s="74"/>
    </row>
    <row r="4" spans="1:16" x14ac:dyDescent="0.2">
      <c r="A4" s="11"/>
      <c r="B4" s="11"/>
      <c r="C4" s="11"/>
      <c r="D4" s="11"/>
      <c r="E4" s="11"/>
      <c r="F4" s="11"/>
      <c r="G4" s="13"/>
      <c r="H4" s="13"/>
    </row>
    <row r="5" spans="1:16" ht="15.75" x14ac:dyDescent="0.25">
      <c r="G5" s="26" t="s">
        <v>22</v>
      </c>
      <c r="H5" s="14"/>
      <c r="I5" s="26"/>
      <c r="J5" s="14"/>
      <c r="O5" s="75" t="s">
        <v>15</v>
      </c>
      <c r="P5" s="75"/>
    </row>
    <row r="6" spans="1:16" s="17" customFormat="1" ht="135" customHeight="1" x14ac:dyDescent="0.2">
      <c r="A6" s="15"/>
      <c r="B6" s="16" t="s">
        <v>1</v>
      </c>
      <c r="C6" s="16" t="s">
        <v>2</v>
      </c>
      <c r="D6" s="16" t="s">
        <v>3</v>
      </c>
      <c r="E6" s="16" t="s">
        <v>4</v>
      </c>
      <c r="F6" s="16" t="s">
        <v>5</v>
      </c>
      <c r="G6" s="30" t="s">
        <v>16</v>
      </c>
      <c r="I6" s="12"/>
      <c r="J6" s="16" t="str">
        <f>B6</f>
        <v>Evaluator 1</v>
      </c>
      <c r="K6" s="16" t="str">
        <f>C6</f>
        <v>Evaluator 2</v>
      </c>
      <c r="L6" s="16" t="str">
        <f>D6</f>
        <v>Evaluator 3</v>
      </c>
      <c r="M6" s="16" t="str">
        <f>E6</f>
        <v>Evaluator 4</v>
      </c>
      <c r="N6" s="16" t="str">
        <f>F6</f>
        <v>Evaluator 5</v>
      </c>
      <c r="O6" s="30" t="s">
        <v>24</v>
      </c>
      <c r="P6" s="25" t="s">
        <v>14</v>
      </c>
    </row>
    <row r="7" spans="1:16" ht="16.5" customHeight="1" x14ac:dyDescent="0.2">
      <c r="A7" s="19" t="str">
        <f>'1'!A4:C4</f>
        <v>EZ Demolitions</v>
      </c>
      <c r="B7" s="41">
        <f>'1'!J4</f>
        <v>52.557247437774521</v>
      </c>
      <c r="C7" s="41">
        <f>'2'!J4</f>
        <v>59.357247437774518</v>
      </c>
      <c r="D7" s="41">
        <f>'3'!J4</f>
        <v>43.557247437774521</v>
      </c>
      <c r="E7" s="41">
        <f>'4'!J4</f>
        <v>45.557247437774521</v>
      </c>
      <c r="F7" s="41">
        <f>'5'!J4</f>
        <v>44.057247437774521</v>
      </c>
      <c r="G7" s="31">
        <f t="shared" ref="G7:G12" si="0">AVERAGE(B7:F7)</f>
        <v>49.017247437774515</v>
      </c>
      <c r="H7" s="28"/>
      <c r="I7" s="28"/>
      <c r="J7" s="18">
        <f t="shared" ref="J7:J12" si="1">RANK(B7,$B$7:$B$12,0)</f>
        <v>2</v>
      </c>
      <c r="K7" s="18">
        <f>RANK(C7,$C$7:$C$12,0)</f>
        <v>2</v>
      </c>
      <c r="L7" s="18">
        <f t="shared" ref="L7:L12" si="2">RANK(D7,$D$7:$D$12,0)</f>
        <v>6</v>
      </c>
      <c r="M7" s="18">
        <f t="shared" ref="M7:M12" si="3">RANK(E7,$E$7:$E$12,0)</f>
        <v>5</v>
      </c>
      <c r="N7" s="18">
        <f>RANK(F7,$F$7:$F$12,0)</f>
        <v>6</v>
      </c>
      <c r="O7" s="33">
        <f t="shared" ref="O7:O12" si="4">AVERAGE(J7:N7)</f>
        <v>4.2</v>
      </c>
      <c r="P7" s="21">
        <f>RANK(O7,$O$7:$O$12,1)</f>
        <v>4</v>
      </c>
    </row>
    <row r="8" spans="1:16" s="55" customFormat="1" ht="16.5" customHeight="1" x14ac:dyDescent="0.2">
      <c r="A8" s="48" t="str">
        <f>'1'!A5:C5</f>
        <v>Grant Mackay</v>
      </c>
      <c r="B8" s="49">
        <f>'1'!J5</f>
        <v>77</v>
      </c>
      <c r="C8" s="49">
        <f>'2'!J5</f>
        <v>67.599999999999994</v>
      </c>
      <c r="D8" s="49">
        <f>'3'!J5</f>
        <v>72</v>
      </c>
      <c r="E8" s="49">
        <f>'4'!J5</f>
        <v>54</v>
      </c>
      <c r="F8" s="49">
        <f>'5'!J5</f>
        <v>61</v>
      </c>
      <c r="G8" s="50">
        <f t="shared" si="0"/>
        <v>66.320000000000007</v>
      </c>
      <c r="H8" s="51"/>
      <c r="I8" s="51"/>
      <c r="J8" s="52">
        <f t="shared" si="1"/>
        <v>1</v>
      </c>
      <c r="K8" s="52">
        <f>RANK(C8,$C$7:$C$12,0)</f>
        <v>1</v>
      </c>
      <c r="L8" s="52">
        <f t="shared" si="2"/>
        <v>1</v>
      </c>
      <c r="M8" s="52">
        <f t="shared" si="3"/>
        <v>3</v>
      </c>
      <c r="N8" s="52">
        <f>RANK(F8,$F$7:$F$12,0)</f>
        <v>1</v>
      </c>
      <c r="O8" s="53">
        <f t="shared" si="4"/>
        <v>1.4</v>
      </c>
      <c r="P8" s="54">
        <f>RANK(O8,$O$7:$O$12,1)</f>
        <v>1</v>
      </c>
    </row>
    <row r="9" spans="1:16" ht="16.5" customHeight="1" x14ac:dyDescent="0.2">
      <c r="A9" s="19" t="str">
        <f>'1'!A6:C6</f>
        <v>Jay B &amp; Group</v>
      </c>
      <c r="B9" s="41">
        <f>'1'!J6</f>
        <v>49.763101604278077</v>
      </c>
      <c r="C9" s="41">
        <f>'2'!J6</f>
        <v>54.363101604278079</v>
      </c>
      <c r="D9" s="41">
        <f>'3'!J6</f>
        <v>49.763101604278077</v>
      </c>
      <c r="E9" s="41">
        <f>'4'!J6</f>
        <v>47.763101604278077</v>
      </c>
      <c r="F9" s="41">
        <f>'5'!J6</f>
        <v>45.763101604278077</v>
      </c>
      <c r="G9" s="32">
        <f t="shared" si="0"/>
        <v>49.483101604278069</v>
      </c>
      <c r="H9" s="29"/>
      <c r="I9" s="29"/>
      <c r="J9" s="18">
        <f t="shared" si="1"/>
        <v>4</v>
      </c>
      <c r="K9" s="18">
        <f t="shared" ref="K9:K12" si="5">RANK(C9,$C$7:$C$12,0)</f>
        <v>3</v>
      </c>
      <c r="L9" s="18">
        <f t="shared" si="2"/>
        <v>5</v>
      </c>
      <c r="M9" s="18">
        <f t="shared" si="3"/>
        <v>4</v>
      </c>
      <c r="N9" s="18">
        <f t="shared" ref="N9:N12" si="6">RANK(F9,$F$7:$F$12,0)</f>
        <v>5</v>
      </c>
      <c r="O9" s="34">
        <f t="shared" si="4"/>
        <v>4.2</v>
      </c>
      <c r="P9" s="21">
        <f t="shared" ref="P9:P12" si="7">RANK(O9,$O$7:$O$12,1)</f>
        <v>4</v>
      </c>
    </row>
    <row r="10" spans="1:16" x14ac:dyDescent="0.2">
      <c r="A10" s="19" t="str">
        <f>'1'!A7:C7</f>
        <v>Noble</v>
      </c>
      <c r="B10" s="41">
        <f>'1'!J7</f>
        <v>47.029059829059833</v>
      </c>
      <c r="C10" s="41">
        <f>'2'!J7</f>
        <v>48.229059829059835</v>
      </c>
      <c r="D10" s="41">
        <f>'3'!J7</f>
        <v>67.029059829059833</v>
      </c>
      <c r="E10" s="41">
        <f>'4'!J7</f>
        <v>61.029059829059833</v>
      </c>
      <c r="F10" s="41">
        <f>'5'!J7</f>
        <v>57.029059829059833</v>
      </c>
      <c r="G10" s="32">
        <f t="shared" si="0"/>
        <v>56.069059829059839</v>
      </c>
      <c r="H10" s="29"/>
      <c r="I10" s="29"/>
      <c r="J10" s="18">
        <f t="shared" si="1"/>
        <v>5</v>
      </c>
      <c r="K10" s="18">
        <f t="shared" si="5"/>
        <v>5</v>
      </c>
      <c r="L10" s="18">
        <f t="shared" si="2"/>
        <v>4</v>
      </c>
      <c r="M10" s="18">
        <f t="shared" si="3"/>
        <v>1</v>
      </c>
      <c r="N10" s="18">
        <f t="shared" si="6"/>
        <v>2</v>
      </c>
      <c r="O10" s="34">
        <f t="shared" si="4"/>
        <v>3.4</v>
      </c>
      <c r="P10" s="21">
        <f t="shared" si="7"/>
        <v>3</v>
      </c>
    </row>
    <row r="11" spans="1:16" x14ac:dyDescent="0.2">
      <c r="A11" s="19" t="str">
        <f>'1'!A8:C8</f>
        <v>Q Recycling and Construction</v>
      </c>
      <c r="B11" s="41">
        <f>'1'!J8</f>
        <v>46.818543046357618</v>
      </c>
      <c r="C11" s="41">
        <f>'2'!J8</f>
        <v>47.218543046357617</v>
      </c>
      <c r="D11" s="41">
        <f>'3'!J8</f>
        <v>68.818543046357618</v>
      </c>
      <c r="E11" s="41">
        <f>'4'!J8</f>
        <v>40.818543046357618</v>
      </c>
      <c r="F11" s="41">
        <f>'5'!J8</f>
        <v>50.818543046357618</v>
      </c>
      <c r="G11" s="31">
        <f t="shared" si="0"/>
        <v>50.898543046357609</v>
      </c>
      <c r="H11" s="28"/>
      <c r="I11" s="28"/>
      <c r="J11" s="18">
        <f t="shared" si="1"/>
        <v>6</v>
      </c>
      <c r="K11" s="18">
        <f t="shared" si="5"/>
        <v>6</v>
      </c>
      <c r="L11" s="18">
        <f t="shared" si="2"/>
        <v>2</v>
      </c>
      <c r="M11" s="18">
        <f t="shared" si="3"/>
        <v>6</v>
      </c>
      <c r="N11" s="18">
        <f t="shared" si="6"/>
        <v>4</v>
      </c>
      <c r="O11" s="33">
        <f t="shared" si="4"/>
        <v>4.8</v>
      </c>
      <c r="P11" s="21">
        <f t="shared" si="7"/>
        <v>6</v>
      </c>
    </row>
    <row r="12" spans="1:16" x14ac:dyDescent="0.2">
      <c r="A12" s="19" t="str">
        <f>'1'!A9:C9</f>
        <v>RNDI</v>
      </c>
      <c r="B12" s="41">
        <f>'1'!J9</f>
        <v>51.586266689786719</v>
      </c>
      <c r="C12" s="41">
        <f>'2'!J9</f>
        <v>52.786266689786714</v>
      </c>
      <c r="D12" s="41">
        <f>'3'!J9</f>
        <v>68.586266689786726</v>
      </c>
      <c r="E12" s="41">
        <f>'4'!J9</f>
        <v>60.586266689786719</v>
      </c>
      <c r="F12" s="41">
        <f>'5'!J9</f>
        <v>53.586266689786719</v>
      </c>
      <c r="G12" s="32">
        <f t="shared" si="0"/>
        <v>57.426266689786722</v>
      </c>
      <c r="H12" s="29"/>
      <c r="I12" s="29"/>
      <c r="J12" s="18">
        <f t="shared" si="1"/>
        <v>3</v>
      </c>
      <c r="K12" s="18">
        <f t="shared" si="5"/>
        <v>4</v>
      </c>
      <c r="L12" s="18">
        <f t="shared" si="2"/>
        <v>3</v>
      </c>
      <c r="M12" s="18">
        <f t="shared" si="3"/>
        <v>2</v>
      </c>
      <c r="N12" s="18">
        <f t="shared" si="6"/>
        <v>3</v>
      </c>
      <c r="O12" s="34">
        <f t="shared" si="4"/>
        <v>3</v>
      </c>
      <c r="P12" s="21">
        <f t="shared" si="7"/>
        <v>2</v>
      </c>
    </row>
    <row r="16" spans="1:16" x14ac:dyDescent="0.2">
      <c r="A16" s="20" t="s">
        <v>13</v>
      </c>
    </row>
    <row r="17" spans="1:1" x14ac:dyDescent="0.2">
      <c r="A17" s="20"/>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1"/>
  <sheetViews>
    <sheetView tabSelected="1" zoomScaleNormal="100" workbookViewId="0">
      <selection activeCell="Q16" sqref="Q16:S16"/>
    </sheetView>
  </sheetViews>
  <sheetFormatPr defaultRowHeight="12.75" x14ac:dyDescent="0.2"/>
  <cols>
    <col min="1" max="1" width="20.7109375" style="78" customWidth="1"/>
    <col min="2" max="19" width="9.5703125" style="78" customWidth="1"/>
    <col min="20" max="16384" width="9.140625" style="78"/>
  </cols>
  <sheetData>
    <row r="1" spans="1:19" ht="15.75" customHeight="1" x14ac:dyDescent="0.25">
      <c r="A1" s="76" t="s">
        <v>34</v>
      </c>
      <c r="B1" s="76"/>
      <c r="C1" s="76"/>
      <c r="D1" s="76"/>
      <c r="E1" s="76"/>
      <c r="F1" s="76"/>
      <c r="G1" s="76"/>
      <c r="H1" s="76"/>
      <c r="I1" s="76"/>
      <c r="J1" s="77"/>
    </row>
    <row r="2" spans="1:19" ht="15.75" x14ac:dyDescent="0.25">
      <c r="A2" s="79" t="s">
        <v>35</v>
      </c>
      <c r="B2" s="79"/>
      <c r="C2" s="79"/>
      <c r="D2" s="79"/>
      <c r="E2" s="79"/>
      <c r="F2" s="79"/>
      <c r="G2" s="79"/>
      <c r="H2" s="79"/>
      <c r="I2" s="79"/>
      <c r="J2" s="80"/>
    </row>
    <row r="3" spans="1:19" x14ac:dyDescent="0.2">
      <c r="A3" s="81" t="s">
        <v>36</v>
      </c>
      <c r="B3" s="82"/>
      <c r="C3" s="83"/>
      <c r="D3" s="84"/>
    </row>
    <row r="4" spans="1:19" ht="15" customHeight="1" x14ac:dyDescent="0.2">
      <c r="A4" s="81" t="s">
        <v>37</v>
      </c>
      <c r="B4" s="129"/>
      <c r="C4" s="129"/>
      <c r="D4" s="129"/>
      <c r="E4" s="85"/>
    </row>
    <row r="5" spans="1:19" s="88" customFormat="1" ht="20.25" customHeight="1" x14ac:dyDescent="0.25">
      <c r="A5" s="86" t="s">
        <v>38</v>
      </c>
      <c r="B5" s="86"/>
      <c r="C5" s="87"/>
      <c r="D5" s="87"/>
      <c r="E5" s="87"/>
      <c r="F5" s="87"/>
      <c r="G5" s="87"/>
    </row>
    <row r="6" spans="1:19" s="88" customFormat="1" ht="27" customHeight="1" x14ac:dyDescent="0.2">
      <c r="A6" s="89"/>
      <c r="B6" s="90" t="s">
        <v>39</v>
      </c>
      <c r="C6" s="90"/>
      <c r="D6" s="90"/>
      <c r="E6" s="90"/>
      <c r="F6" s="90"/>
      <c r="G6" s="90"/>
      <c r="H6" s="90"/>
      <c r="I6" s="90"/>
    </row>
    <row r="7" spans="1:19" s="88" customFormat="1" ht="20.25" customHeight="1" x14ac:dyDescent="0.25">
      <c r="A7" s="91" t="s">
        <v>40</v>
      </c>
      <c r="B7" s="91"/>
      <c r="C7" s="92"/>
      <c r="D7" s="93"/>
      <c r="E7" s="93"/>
      <c r="F7" s="93"/>
      <c r="G7" s="93"/>
    </row>
    <row r="8" spans="1:19" s="88" customFormat="1" ht="27" customHeight="1" x14ac:dyDescent="0.2">
      <c r="A8" s="89"/>
      <c r="B8" s="90" t="s">
        <v>41</v>
      </c>
      <c r="C8" s="90"/>
      <c r="D8" s="90"/>
      <c r="E8" s="90"/>
      <c r="F8" s="90"/>
      <c r="G8" s="90"/>
      <c r="H8" s="90"/>
      <c r="I8" s="90"/>
    </row>
    <row r="9" spans="1:19" ht="15" customHeight="1" x14ac:dyDescent="0.2"/>
    <row r="10" spans="1:19" ht="15" customHeight="1" x14ac:dyDescent="0.2"/>
    <row r="11" spans="1:19" ht="11.25" customHeight="1" thickBot="1" x14ac:dyDescent="0.25"/>
    <row r="12" spans="1:19" s="94" customFormat="1" ht="13.5" thickBot="1" x14ac:dyDescent="0.25">
      <c r="B12" s="95" t="s">
        <v>42</v>
      </c>
      <c r="C12" s="96"/>
      <c r="D12" s="97"/>
      <c r="E12" s="95" t="s">
        <v>43</v>
      </c>
      <c r="F12" s="96"/>
      <c r="G12" s="97"/>
      <c r="H12" s="95" t="s">
        <v>44</v>
      </c>
      <c r="I12" s="96"/>
      <c r="J12" s="97"/>
      <c r="K12" s="95" t="s">
        <v>45</v>
      </c>
      <c r="L12" s="96"/>
      <c r="M12" s="97"/>
      <c r="N12" s="95" t="s">
        <v>46</v>
      </c>
      <c r="O12" s="96"/>
      <c r="P12" s="97"/>
      <c r="Q12" s="95" t="s">
        <v>47</v>
      </c>
      <c r="R12" s="96"/>
      <c r="S12" s="97"/>
    </row>
    <row r="13" spans="1:19" s="94" customFormat="1" ht="112.5" customHeight="1" x14ac:dyDescent="0.2">
      <c r="B13" s="98" t="s">
        <v>48</v>
      </c>
      <c r="C13" s="99"/>
      <c r="D13" s="100"/>
      <c r="E13" s="101" t="s">
        <v>49</v>
      </c>
      <c r="F13" s="99"/>
      <c r="G13" s="100"/>
      <c r="H13" s="101" t="s">
        <v>50</v>
      </c>
      <c r="I13" s="99"/>
      <c r="J13" s="100"/>
      <c r="K13" s="101" t="s">
        <v>51</v>
      </c>
      <c r="L13" s="99"/>
      <c r="M13" s="100"/>
      <c r="N13" s="101" t="s">
        <v>52</v>
      </c>
      <c r="O13" s="99"/>
      <c r="P13" s="100"/>
      <c r="Q13" s="101" t="s">
        <v>53</v>
      </c>
      <c r="R13" s="99"/>
      <c r="S13" s="100"/>
    </row>
    <row r="14" spans="1:19" s="106" customFormat="1" ht="11.25" customHeight="1" x14ac:dyDescent="0.2">
      <c r="A14" s="102"/>
      <c r="B14" s="103" t="s">
        <v>54</v>
      </c>
      <c r="C14" s="104"/>
      <c r="D14" s="105"/>
      <c r="E14" s="103" t="s">
        <v>54</v>
      </c>
      <c r="F14" s="104"/>
      <c r="G14" s="105"/>
      <c r="H14" s="103" t="s">
        <v>54</v>
      </c>
      <c r="I14" s="104"/>
      <c r="J14" s="105"/>
      <c r="K14" s="103" t="s">
        <v>54</v>
      </c>
      <c r="L14" s="104"/>
      <c r="M14" s="105"/>
      <c r="N14" s="103" t="s">
        <v>54</v>
      </c>
      <c r="O14" s="104"/>
      <c r="P14" s="105"/>
      <c r="Q14" s="103" t="s">
        <v>54</v>
      </c>
      <c r="R14" s="104"/>
      <c r="S14" s="105"/>
    </row>
    <row r="15" spans="1:19" s="106" customFormat="1" ht="15" x14ac:dyDescent="0.25">
      <c r="A15" s="107" t="s">
        <v>27</v>
      </c>
      <c r="B15" s="108"/>
      <c r="C15" s="109"/>
      <c r="D15" s="110"/>
      <c r="E15" s="111"/>
      <c r="F15" s="112"/>
      <c r="G15" s="113"/>
      <c r="H15" s="111"/>
      <c r="I15" s="112"/>
      <c r="J15" s="113"/>
      <c r="K15" s="111"/>
      <c r="L15" s="112"/>
      <c r="M15" s="113"/>
      <c r="N15" s="111"/>
      <c r="O15" s="112"/>
      <c r="P15" s="113"/>
      <c r="Q15" s="111"/>
      <c r="R15" s="112"/>
      <c r="S15" s="113"/>
    </row>
    <row r="16" spans="1:19" s="106" customFormat="1" ht="15" x14ac:dyDescent="0.25">
      <c r="A16" s="107" t="s">
        <v>28</v>
      </c>
      <c r="B16" s="114"/>
      <c r="C16" s="115"/>
      <c r="D16" s="116"/>
      <c r="E16" s="117"/>
      <c r="F16" s="118"/>
      <c r="G16" s="119"/>
      <c r="H16" s="117"/>
      <c r="I16" s="118"/>
      <c r="J16" s="119"/>
      <c r="K16" s="117"/>
      <c r="L16" s="118"/>
      <c r="M16" s="119"/>
      <c r="N16" s="117"/>
      <c r="O16" s="118"/>
      <c r="P16" s="119"/>
      <c r="Q16" s="117"/>
      <c r="R16" s="118"/>
      <c r="S16" s="119"/>
    </row>
    <row r="17" spans="1:19" s="106" customFormat="1" ht="15" x14ac:dyDescent="0.25">
      <c r="A17" s="107" t="s">
        <v>29</v>
      </c>
      <c r="B17" s="114"/>
      <c r="C17" s="115"/>
      <c r="D17" s="116"/>
      <c r="E17" s="117"/>
      <c r="F17" s="118"/>
      <c r="G17" s="119"/>
      <c r="H17" s="117"/>
      <c r="I17" s="118"/>
      <c r="J17" s="119"/>
      <c r="K17" s="117"/>
      <c r="L17" s="118"/>
      <c r="M17" s="119"/>
      <c r="N17" s="117"/>
      <c r="O17" s="118"/>
      <c r="P17" s="119"/>
      <c r="Q17" s="117"/>
      <c r="R17" s="118"/>
      <c r="S17" s="119"/>
    </row>
    <row r="18" spans="1:19" s="106" customFormat="1" ht="15" x14ac:dyDescent="0.25">
      <c r="A18" s="107" t="s">
        <v>30</v>
      </c>
      <c r="B18" s="114"/>
      <c r="C18" s="115"/>
      <c r="D18" s="116"/>
      <c r="E18" s="117"/>
      <c r="F18" s="118"/>
      <c r="G18" s="119"/>
      <c r="H18" s="117"/>
      <c r="I18" s="118"/>
      <c r="J18" s="119"/>
      <c r="K18" s="117"/>
      <c r="L18" s="118"/>
      <c r="M18" s="119"/>
      <c r="N18" s="117"/>
      <c r="O18" s="118"/>
      <c r="P18" s="119"/>
      <c r="Q18" s="117"/>
      <c r="R18" s="118"/>
      <c r="S18" s="119"/>
    </row>
    <row r="19" spans="1:19" s="106" customFormat="1" ht="15" x14ac:dyDescent="0.25">
      <c r="A19" s="107" t="s">
        <v>31</v>
      </c>
      <c r="B19" s="114"/>
      <c r="C19" s="115"/>
      <c r="D19" s="116"/>
      <c r="E19" s="117"/>
      <c r="F19" s="118"/>
      <c r="G19" s="119"/>
      <c r="H19" s="117"/>
      <c r="I19" s="118"/>
      <c r="J19" s="119"/>
      <c r="K19" s="117"/>
      <c r="L19" s="118"/>
      <c r="M19" s="119"/>
      <c r="N19" s="117"/>
      <c r="O19" s="118"/>
      <c r="P19" s="119"/>
      <c r="Q19" s="117"/>
      <c r="R19" s="118"/>
      <c r="S19" s="119"/>
    </row>
    <row r="20" spans="1:19" s="106" customFormat="1" ht="15" x14ac:dyDescent="0.25">
      <c r="A20" s="107" t="s">
        <v>32</v>
      </c>
      <c r="B20" s="114"/>
      <c r="C20" s="115"/>
      <c r="D20" s="116"/>
      <c r="E20" s="117"/>
      <c r="F20" s="118"/>
      <c r="G20" s="119"/>
      <c r="H20" s="117"/>
      <c r="I20" s="118"/>
      <c r="J20" s="119"/>
      <c r="K20" s="117"/>
      <c r="L20" s="118"/>
      <c r="M20" s="119"/>
      <c r="N20" s="117"/>
      <c r="O20" s="118"/>
      <c r="P20" s="119"/>
      <c r="Q20" s="117"/>
      <c r="R20" s="118"/>
      <c r="S20" s="119"/>
    </row>
    <row r="21" spans="1:19" s="121" customFormat="1" ht="7.5" customHeight="1" x14ac:dyDescent="0.2">
      <c r="A21" s="120"/>
      <c r="B21" s="120"/>
      <c r="C21" s="120"/>
      <c r="D21" s="120"/>
      <c r="E21" s="120"/>
      <c r="F21" s="120"/>
      <c r="G21" s="120"/>
      <c r="H21" s="120"/>
      <c r="I21" s="120"/>
      <c r="J21" s="120"/>
      <c r="K21" s="120"/>
      <c r="L21" s="120"/>
      <c r="M21" s="120"/>
      <c r="N21" s="120"/>
      <c r="O21" s="120"/>
      <c r="P21" s="120"/>
      <c r="Q21" s="120"/>
      <c r="R21" s="120"/>
      <c r="S21" s="120"/>
    </row>
    <row r="22" spans="1:19" s="122" customFormat="1" ht="6.75" customHeight="1" x14ac:dyDescent="0.2"/>
    <row r="24" spans="1:19" x14ac:dyDescent="0.2">
      <c r="A24" s="123"/>
      <c r="G24" s="124"/>
      <c r="H24" s="124"/>
    </row>
    <row r="25" spans="1:19" x14ac:dyDescent="0.2">
      <c r="A25" s="125" t="s">
        <v>55</v>
      </c>
      <c r="G25" s="124"/>
      <c r="H25" s="124"/>
      <c r="I25" s="124"/>
      <c r="J25" s="124"/>
    </row>
    <row r="26" spans="1:19" ht="15" x14ac:dyDescent="0.25">
      <c r="A26" s="126"/>
      <c r="B26" s="126"/>
      <c r="C26" s="126"/>
      <c r="E26" s="127"/>
      <c r="G26" s="124"/>
      <c r="H26" s="124"/>
      <c r="I26" s="124"/>
      <c r="J26" s="124"/>
    </row>
    <row r="27" spans="1:19" ht="15" x14ac:dyDescent="0.25">
      <c r="A27" s="126"/>
      <c r="B27" s="126"/>
      <c r="C27" s="126"/>
      <c r="E27" s="127"/>
      <c r="G27" s="124"/>
      <c r="H27" s="124"/>
      <c r="I27" s="124"/>
      <c r="J27" s="124"/>
    </row>
    <row r="28" spans="1:19" ht="15" x14ac:dyDescent="0.25">
      <c r="A28" s="126"/>
      <c r="B28" s="126"/>
      <c r="C28" s="126"/>
      <c r="E28" s="127"/>
      <c r="G28" s="124"/>
      <c r="H28" s="124"/>
      <c r="I28" s="124"/>
      <c r="J28" s="124"/>
    </row>
    <row r="29" spans="1:19" ht="15" x14ac:dyDescent="0.25">
      <c r="A29" s="126"/>
      <c r="B29" s="126"/>
      <c r="C29" s="126"/>
      <c r="E29" s="127"/>
      <c r="G29" s="124"/>
      <c r="H29" s="124"/>
      <c r="I29" s="124"/>
      <c r="J29" s="124"/>
    </row>
    <row r="30" spans="1:19" ht="15" x14ac:dyDescent="0.25">
      <c r="A30" s="126"/>
      <c r="B30" s="126"/>
      <c r="C30" s="126"/>
      <c r="E30" s="127"/>
      <c r="G30" s="124"/>
      <c r="H30" s="124"/>
      <c r="I30" s="124"/>
      <c r="J30" s="124"/>
    </row>
    <row r="31" spans="1:19" ht="15" x14ac:dyDescent="0.25">
      <c r="A31" s="126"/>
      <c r="B31" s="126"/>
      <c r="C31" s="126"/>
      <c r="E31" s="127"/>
      <c r="G31" s="124"/>
      <c r="H31" s="124"/>
      <c r="I31" s="124"/>
      <c r="J31" s="124"/>
    </row>
    <row r="32" spans="1:19" x14ac:dyDescent="0.2">
      <c r="A32" s="126"/>
      <c r="B32" s="126"/>
      <c r="C32" s="126"/>
      <c r="G32" s="124"/>
      <c r="H32" s="124"/>
      <c r="I32" s="124"/>
      <c r="J32" s="124"/>
    </row>
    <row r="33" spans="9:13" x14ac:dyDescent="0.2">
      <c r="I33" s="124"/>
      <c r="J33" s="124"/>
      <c r="K33" s="124"/>
      <c r="L33" s="124"/>
    </row>
    <row r="34" spans="9:13" x14ac:dyDescent="0.2">
      <c r="I34" s="124"/>
      <c r="J34" s="124"/>
      <c r="K34" s="124"/>
      <c r="L34" s="124"/>
      <c r="M34" s="124"/>
    </row>
    <row r="35" spans="9:13" x14ac:dyDescent="0.2">
      <c r="L35" s="124"/>
      <c r="M35" s="124"/>
    </row>
    <row r="36" spans="9:13" x14ac:dyDescent="0.2">
      <c r="L36" s="124"/>
      <c r="M36" s="124"/>
    </row>
    <row r="37" spans="9:13" x14ac:dyDescent="0.2">
      <c r="L37" s="124"/>
      <c r="M37" s="124"/>
    </row>
    <row r="38" spans="9:13" x14ac:dyDescent="0.2">
      <c r="L38" s="124"/>
      <c r="M38" s="124"/>
    </row>
    <row r="51" spans="1:1" x14ac:dyDescent="0.2">
      <c r="A51" s="128" t="s">
        <v>56</v>
      </c>
    </row>
  </sheetData>
  <mergeCells count="62">
    <mergeCell ref="B20:D20"/>
    <mergeCell ref="E20:G20"/>
    <mergeCell ref="H20:J20"/>
    <mergeCell ref="K20:M20"/>
    <mergeCell ref="N20:P20"/>
    <mergeCell ref="Q20:S20"/>
    <mergeCell ref="B19:D19"/>
    <mergeCell ref="E19:G19"/>
    <mergeCell ref="H19:J19"/>
    <mergeCell ref="K19:M19"/>
    <mergeCell ref="N19:P19"/>
    <mergeCell ref="Q19:S19"/>
    <mergeCell ref="B18:D18"/>
    <mergeCell ref="E18:G18"/>
    <mergeCell ref="H18:J18"/>
    <mergeCell ref="K18:M18"/>
    <mergeCell ref="N18:P18"/>
    <mergeCell ref="Q18:S18"/>
    <mergeCell ref="B17:D17"/>
    <mergeCell ref="E17:G17"/>
    <mergeCell ref="H17:J17"/>
    <mergeCell ref="K17:M17"/>
    <mergeCell ref="N17:P17"/>
    <mergeCell ref="Q17:S17"/>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N12:P12"/>
    <mergeCell ref="Q12:S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Pricing Score Calculation</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2022-06-03T20:58:15Z</dcterms:modified>
</cp:coreProperties>
</file>