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60" yWindow="900" windowWidth="11340" windowHeight="8385" tabRatio="938" activeTab="10"/>
  </bookViews>
  <sheets>
    <sheet name="1" sheetId="2" r:id="rId1"/>
    <sheet name="2" sheetId="3" r:id="rId2"/>
    <sheet name="3" sheetId="5" r:id="rId3"/>
    <sheet name="4" sheetId="9" r:id="rId4"/>
    <sheet name="5" sheetId="10" r:id="rId5"/>
    <sheet name="6" sheetId="11" r:id="rId6"/>
    <sheet name="7" sheetId="4" r:id="rId7"/>
    <sheet name="Technical" sheetId="1" r:id="rId8"/>
    <sheet name="Non-Technical" sheetId="6" r:id="rId9"/>
    <sheet name="Summary" sheetId="7" r:id="rId10"/>
    <sheet name="Evaluation Matrix" sheetId="12" r:id="rId11"/>
  </sheets>
  <externalReferences>
    <externalReference r:id="rId12"/>
  </externalReferences>
  <calcPr calcId="145621"/>
</workbook>
</file>

<file path=xl/calcChain.xml><?xml version="1.0" encoding="utf-8"?>
<calcChain xmlns="http://schemas.openxmlformats.org/spreadsheetml/2006/main">
  <c r="R12" i="12" l="1"/>
  <c r="Q12" i="12"/>
  <c r="N12" i="12"/>
  <c r="K12" i="12"/>
  <c r="H12" i="12"/>
  <c r="E12" i="12"/>
  <c r="B12" i="12"/>
  <c r="Q11" i="12"/>
  <c r="R11" i="12" s="1"/>
  <c r="N11" i="12"/>
  <c r="K11" i="12"/>
  <c r="H11" i="12"/>
  <c r="E11" i="12"/>
  <c r="B11" i="12"/>
  <c r="Q10" i="12"/>
  <c r="N10" i="12"/>
  <c r="R10" i="12" s="1"/>
  <c r="K10" i="12"/>
  <c r="H10" i="12"/>
  <c r="E10" i="12"/>
  <c r="B10" i="12"/>
  <c r="Q9" i="12"/>
  <c r="N9" i="12"/>
  <c r="R9" i="12" s="1"/>
  <c r="K9" i="12"/>
  <c r="H9" i="12"/>
  <c r="E9" i="12"/>
  <c r="B9" i="12"/>
  <c r="Q8" i="12"/>
  <c r="N8" i="12"/>
  <c r="R8" i="12" s="1"/>
  <c r="K8" i="12"/>
  <c r="H8" i="12"/>
  <c r="E8" i="12"/>
  <c r="B8" i="12"/>
  <c r="C3" i="12"/>
  <c r="E1" i="12"/>
  <c r="J5" i="4" l="1"/>
  <c r="J6" i="4"/>
  <c r="J7" i="4"/>
  <c r="J8" i="4"/>
  <c r="J4" i="4"/>
  <c r="B6" i="6" l="1"/>
  <c r="B7" i="6"/>
  <c r="B8" i="6"/>
  <c r="B9" i="6"/>
  <c r="B5" i="6"/>
  <c r="J4" i="2" l="1"/>
  <c r="J5" i="2"/>
  <c r="J6" i="2"/>
  <c r="J7" i="2"/>
  <c r="J8" i="2"/>
  <c r="J4" i="3" l="1"/>
  <c r="J5" i="3"/>
  <c r="J6" i="3"/>
  <c r="J7" i="3"/>
  <c r="J8" i="3"/>
  <c r="A7" i="7" l="1"/>
  <c r="A8" i="7"/>
  <c r="A9" i="7"/>
  <c r="A7" i="6"/>
  <c r="C7" i="6"/>
  <c r="A8" i="6"/>
  <c r="C8" i="6"/>
  <c r="A9" i="6"/>
  <c r="C9" i="6"/>
  <c r="J7" i="7" l="1"/>
  <c r="J8" i="7"/>
  <c r="J9" i="7"/>
  <c r="C7" i="1"/>
  <c r="C7" i="7" s="1"/>
  <c r="A7" i="1"/>
  <c r="A8" i="1"/>
  <c r="A9" i="1"/>
  <c r="A5" i="1"/>
  <c r="A6" i="1"/>
  <c r="H9" i="1"/>
  <c r="H9" i="7" s="1"/>
  <c r="H8" i="1"/>
  <c r="H8" i="7" s="1"/>
  <c r="H7" i="1"/>
  <c r="H7" i="7" s="1"/>
  <c r="J8" i="11"/>
  <c r="G9" i="1" s="1"/>
  <c r="G9" i="7" s="1"/>
  <c r="J7" i="11"/>
  <c r="G8" i="1" s="1"/>
  <c r="G8" i="7" s="1"/>
  <c r="J6" i="11"/>
  <c r="G7" i="1" s="1"/>
  <c r="G7" i="7" s="1"/>
  <c r="J5" i="11"/>
  <c r="J4" i="11"/>
  <c r="J8" i="10"/>
  <c r="F9" i="1" s="1"/>
  <c r="F9" i="7" s="1"/>
  <c r="J7" i="10"/>
  <c r="F8" i="1" s="1"/>
  <c r="F8" i="7" s="1"/>
  <c r="J6" i="10"/>
  <c r="F7" i="1" s="1"/>
  <c r="F7" i="7" s="1"/>
  <c r="J5" i="10"/>
  <c r="J4" i="10"/>
  <c r="J8" i="9"/>
  <c r="E9" i="1" s="1"/>
  <c r="E9" i="7" s="1"/>
  <c r="J7" i="9"/>
  <c r="E8" i="1" s="1"/>
  <c r="E8" i="7" s="1"/>
  <c r="J6" i="9"/>
  <c r="E7" i="1" s="1"/>
  <c r="E7" i="7" s="1"/>
  <c r="J5" i="9"/>
  <c r="J4" i="9"/>
  <c r="J8" i="5"/>
  <c r="D9" i="1" s="1"/>
  <c r="D9" i="7" s="1"/>
  <c r="J7" i="5"/>
  <c r="D8" i="1" s="1"/>
  <c r="D8" i="7" s="1"/>
  <c r="J6" i="5"/>
  <c r="D7" i="1" s="1"/>
  <c r="D7" i="7" s="1"/>
  <c r="J5" i="5"/>
  <c r="D6" i="1" s="1"/>
  <c r="J4" i="5"/>
  <c r="D5" i="1" s="1"/>
  <c r="C9" i="1"/>
  <c r="C9" i="7" s="1"/>
  <c r="C8" i="1"/>
  <c r="C8" i="7" s="1"/>
  <c r="C6" i="1"/>
  <c r="C5" i="1"/>
  <c r="B7" i="1"/>
  <c r="B7" i="7" s="1"/>
  <c r="B8" i="1"/>
  <c r="B8" i="7" s="1"/>
  <c r="B9" i="1"/>
  <c r="B9" i="7" s="1"/>
  <c r="I8" i="7" l="1"/>
  <c r="K8" i="7" s="1"/>
  <c r="I7" i="7"/>
  <c r="K7" i="7" s="1"/>
  <c r="I9" i="7"/>
  <c r="K9" i="7" s="1"/>
  <c r="I7" i="1"/>
  <c r="I8" i="1"/>
  <c r="I9" i="1"/>
  <c r="H6" i="1"/>
  <c r="G6" i="1"/>
  <c r="F6" i="1"/>
  <c r="E6" i="1"/>
  <c r="H5" i="1"/>
  <c r="G5" i="1"/>
  <c r="F5" i="1"/>
  <c r="E5" i="1"/>
  <c r="B6" i="1"/>
  <c r="B5" i="1"/>
  <c r="I5" i="1" l="1"/>
  <c r="A2" i="7" l="1"/>
  <c r="A2" i="6"/>
  <c r="H4" i="7" l="1"/>
  <c r="C4" i="7"/>
  <c r="D4" i="7"/>
  <c r="E4" i="7"/>
  <c r="F4" i="7"/>
  <c r="G4" i="7"/>
  <c r="B4" i="7"/>
  <c r="G6" i="7" l="1"/>
  <c r="G5" i="7"/>
  <c r="F6" i="7" l="1"/>
  <c r="F5" i="7"/>
  <c r="E6" i="7" l="1"/>
  <c r="E5" i="7"/>
  <c r="C6" i="6" l="1"/>
  <c r="C5" i="6"/>
  <c r="A6" i="7"/>
  <c r="A5" i="7"/>
  <c r="A6" i="6"/>
  <c r="A5" i="6"/>
  <c r="D6" i="6" l="1"/>
  <c r="D5" i="6"/>
  <c r="D9" i="6"/>
  <c r="D8" i="6"/>
  <c r="D7" i="6"/>
  <c r="J6" i="7"/>
  <c r="J5" i="7"/>
  <c r="H6" i="7" l="1"/>
  <c r="H5" i="7"/>
  <c r="D6" i="7"/>
  <c r="D5" i="7"/>
  <c r="C6" i="7"/>
  <c r="C5" i="7"/>
  <c r="B6" i="7"/>
  <c r="B5" i="7"/>
  <c r="I5" i="7" l="1"/>
  <c r="K5" i="7" s="1"/>
  <c r="I6" i="7"/>
  <c r="I6" i="1"/>
  <c r="K6" i="7" l="1"/>
  <c r="L6" i="7" s="1"/>
  <c r="J6" i="1"/>
  <c r="J8" i="1"/>
  <c r="J5" i="1"/>
  <c r="J9" i="1"/>
  <c r="J7" i="1"/>
  <c r="L8" i="7" l="1"/>
  <c r="L5" i="7"/>
  <c r="L7" i="7"/>
  <c r="L9" i="7"/>
</calcChain>
</file>

<file path=xl/sharedStrings.xml><?xml version="1.0" encoding="utf-8"?>
<sst xmlns="http://schemas.openxmlformats.org/spreadsheetml/2006/main" count="159" uniqueCount="51">
  <si>
    <t xml:space="preserve">RESPONDENT SUMMARY </t>
  </si>
  <si>
    <t>Company/Vendor Name</t>
  </si>
  <si>
    <t>Average Technical Score</t>
  </si>
  <si>
    <t>Total Score</t>
  </si>
  <si>
    <t>Ranking</t>
  </si>
  <si>
    <t>Evaluator 1</t>
  </si>
  <si>
    <t>Evaluator 2</t>
  </si>
  <si>
    <t>Evaluator 3</t>
  </si>
  <si>
    <t>Evaluator 4</t>
  </si>
  <si>
    <t>Evaluator 5</t>
  </si>
  <si>
    <t>Evaluator 6</t>
  </si>
  <si>
    <t>Evaluator 7</t>
  </si>
  <si>
    <t>Company/Vendor Name:</t>
  </si>
  <si>
    <t>Criteria 1</t>
  </si>
  <si>
    <t>Criteria 2</t>
  </si>
  <si>
    <t>Criteria 3</t>
  </si>
  <si>
    <t>TOTAL</t>
  </si>
  <si>
    <r>
      <t>RESPONDENT SUMMARY</t>
    </r>
    <r>
      <rPr>
        <b/>
        <sz val="12"/>
        <color rgb="FFFF0000"/>
        <rFont val="Arial"/>
        <family val="2"/>
      </rPr>
      <t xml:space="preserve"> (TECHNICAL)</t>
    </r>
  </si>
  <si>
    <r>
      <t xml:space="preserve">RESPONDENT SUMMARY  </t>
    </r>
    <r>
      <rPr>
        <b/>
        <sz val="12"/>
        <color rgb="FFFF0000"/>
        <rFont val="Arial"/>
        <family val="2"/>
      </rPr>
      <t xml:space="preserve"> (NON-TECHNICAL)</t>
    </r>
  </si>
  <si>
    <r>
      <t xml:space="preserve">Non-Technical Score                      </t>
    </r>
    <r>
      <rPr>
        <b/>
        <sz val="12"/>
        <color rgb="FFFF0000"/>
        <rFont val="Arial"/>
        <family val="2"/>
      </rPr>
      <t>(cost)</t>
    </r>
  </si>
  <si>
    <t>Non-Technical Score                      (cost)</t>
  </si>
  <si>
    <t>Criteria 4</t>
  </si>
  <si>
    <t>Criteria 5</t>
  </si>
  <si>
    <t>TOTAL (Technical Only)</t>
  </si>
  <si>
    <t>Canteen</t>
  </si>
  <si>
    <t>Fresh Brew</t>
  </si>
  <si>
    <t>Gilly National</t>
  </si>
  <si>
    <t>Sodexo</t>
  </si>
  <si>
    <t>Vend Natural</t>
  </si>
  <si>
    <t>RFP783-16008 Snack Vending</t>
  </si>
  <si>
    <t>RESPONDENT EVALUATION MATRIX</t>
  </si>
  <si>
    <t>Evaluator Name:</t>
  </si>
  <si>
    <t xml:space="preserve">Criteria 1 </t>
  </si>
  <si>
    <t xml:space="preserve">Demonstrated ability of the contractor to fulfill current and predicted university needs:
• Contractor’s proven ability to manage vending services for multi-facility accounts like UHS
• Operational and management structure to comply with RFP service requirements
• Effective Financial Reporting system and Auditing systems
• Contractor’s Marketing and Business Development Plan for Year 1
• Stability and success of the Contractor’s business, including but not limited; financial resources to perform the work in the time projected, status with creditors and corporate rating, current client references, etc.
• Resumes of all management team members, route and sales persons recommended to provide service to UHS
• Proposed academic support such as scholarships and/or internships, and annual donations of product to support the UHS mission
</t>
  </si>
  <si>
    <t xml:space="preserve">Proposed vending equipment and Décor Package:
• Proposed new equipment (including the specification sheets)
• E-commerce technology for maximum Debit/Credit availability
• Factory installed internal non-resettable meters, and inventory system
• Dollar Bill Acceptors
• Vend Assist Devices such as Golden Eye or Sure Vend
• Microwaves and Bill Changers
• Proposed Décor packages including doors and façade designs
• Anti-theft/vandalism devices that could be installed
</t>
  </si>
  <si>
    <t>Proposed operational and transition plan with schedule.</t>
  </si>
  <si>
    <t xml:space="preserve">Continuous quality improvements/quality assurance:
• CQI/QA procedures with specified benchmarks for maximizing route/sales service, effective and timely service and maintenances of equipment
• Total Quality management for ensuring that only fresh products are vended from sanitary and visually attractive machines
• A comprehensive CQI/QA plan that integrates with financial reporting and highlights the effect of the program on sales growth, and quarterly reports of the same
</t>
  </si>
  <si>
    <t>Total</t>
  </si>
  <si>
    <t>POINTS (1-5)</t>
  </si>
  <si>
    <t>WEIGHT</t>
  </si>
  <si>
    <t>SCORE</t>
  </si>
  <si>
    <r>
      <t xml:space="preserve">Instructions:  </t>
    </r>
    <r>
      <rPr>
        <sz val="10"/>
        <rFont val="Arial"/>
        <family val="2"/>
      </rPr>
      <t xml:space="preserve">Please rate the vendor from 1 to 5, using the following criteria to indicate to what level you agree with the statements below, as they related to the vendor's response. </t>
    </r>
  </si>
  <si>
    <t>*Note:  Total should be equal to 100 if received 5-point per criterion.</t>
  </si>
  <si>
    <t>*Note: Insert point under the 'Points' columns</t>
  </si>
  <si>
    <t>5.0     =       Exceptional, exceeds and fully meets all requirements</t>
  </si>
  <si>
    <t>4.0 to 4.5 = Advantageous, exceeds some requirements</t>
  </si>
  <si>
    <t>3.0 to 3.5 = Meets minimal requirements</t>
  </si>
  <si>
    <t>2.0 to 2.5 = Addresses most of the minimal requirements</t>
  </si>
  <si>
    <t>1.0 to 1.5 = Addresses part of minimal requirements</t>
  </si>
  <si>
    <t>0     =          No response</t>
  </si>
  <si>
    <r>
      <t xml:space="preserve">Rated categories for services quoted by contractor:
• Guarantee/Commission Structure and Accounting and Reporting Practices
• Retail Pricing and corresponding serving sizes
• Quality and variety of product selections in all lines
• Route service guarantees for consistency and timeliness
• Service and maintenance commitment with remedies for replacements/upgrades                                </t>
    </r>
    <r>
      <rPr>
        <b/>
        <sz val="10"/>
        <color rgb="FFFF0000"/>
        <rFont val="Calibri"/>
        <family val="2"/>
        <scheme val="minor"/>
      </rPr>
      <t>**Please note that only Evaluator 7 will evaluate cost (Criteria 1), everyone else please leave this blank**</t>
    </r>
    <r>
      <rPr>
        <b/>
        <sz val="10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</si>
</sst>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5">
    <xf numFmtId="0" fontId="0" fillId="0" borderId="0"/>
    <xf numFmtId="44" fontId="18" fillId="0" borderId="0" applyFont="0" applyFill="0" applyBorder="0" applyAlignment="0" applyProtection="0"/>
    <xf numFmtId="0" fontId="18" fillId="0" borderId="0"/>
    <xf numFmtId="0" fontId="15" fillId="0" borderId="0"/>
    <xf numFmtId="0" fontId="15" fillId="0" borderId="0"/>
    <xf numFmtId="0" fontId="18" fillId="4" borderId="7" applyNumberFormat="0" applyFont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22" borderId="0" applyNumberFormat="0" applyBorder="0" applyAlignment="0" applyProtection="0"/>
    <xf numFmtId="0" fontId="22" fillId="6" borderId="0" applyNumberFormat="0" applyBorder="0" applyAlignment="0" applyProtection="0"/>
    <xf numFmtId="0" fontId="23" fillId="23" borderId="8" applyNumberFormat="0" applyAlignment="0" applyProtection="0"/>
    <xf numFmtId="0" fontId="24" fillId="24" borderId="9" applyNumberFormat="0" applyAlignment="0" applyProtection="0"/>
    <xf numFmtId="0" fontId="25" fillId="0" borderId="0" applyNumberFormat="0" applyFill="0" applyBorder="0" applyAlignment="0" applyProtection="0"/>
    <xf numFmtId="0" fontId="26" fillId="7" borderId="0" applyNumberFormat="0" applyBorder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29" fillId="0" borderId="0" applyNumberFormat="0" applyFill="0" applyBorder="0" applyAlignment="0" applyProtection="0"/>
    <xf numFmtId="0" fontId="30" fillId="10" borderId="8" applyNumberFormat="0" applyAlignment="0" applyProtection="0"/>
    <xf numFmtId="0" fontId="31" fillId="0" borderId="13" applyNumberFormat="0" applyFill="0" applyAlignment="0" applyProtection="0"/>
    <xf numFmtId="0" fontId="32" fillId="25" borderId="0" applyNumberFormat="0" applyBorder="0" applyAlignment="0" applyProtection="0"/>
    <xf numFmtId="0" fontId="19" fillId="4" borderId="7" applyNumberFormat="0" applyFont="0" applyAlignment="0" applyProtection="0"/>
    <xf numFmtId="0" fontId="33" fillId="23" borderId="14" applyNumberFormat="0" applyAlignment="0" applyProtection="0"/>
    <xf numFmtId="0" fontId="34" fillId="0" borderId="0" applyNumberFormat="0" applyFill="0" applyBorder="0" applyAlignment="0" applyProtection="0"/>
    <xf numFmtId="0" fontId="35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14" fillId="0" borderId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22" borderId="0" applyNumberFormat="0" applyBorder="0" applyAlignment="0" applyProtection="0"/>
    <xf numFmtId="0" fontId="22" fillId="6" borderId="0" applyNumberFormat="0" applyBorder="0" applyAlignment="0" applyProtection="0"/>
    <xf numFmtId="0" fontId="23" fillId="23" borderId="8" applyNumberFormat="0" applyAlignment="0" applyProtection="0"/>
    <xf numFmtId="0" fontId="24" fillId="24" borderId="9" applyNumberFormat="0" applyAlignment="0" applyProtection="0"/>
    <xf numFmtId="0" fontId="25" fillId="0" borderId="0" applyNumberFormat="0" applyFill="0" applyBorder="0" applyAlignment="0" applyProtection="0"/>
    <xf numFmtId="0" fontId="26" fillId="7" borderId="0" applyNumberFormat="0" applyBorder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29" fillId="0" borderId="0" applyNumberFormat="0" applyFill="0" applyBorder="0" applyAlignment="0" applyProtection="0"/>
    <xf numFmtId="0" fontId="30" fillId="10" borderId="8" applyNumberFormat="0" applyAlignment="0" applyProtection="0"/>
    <xf numFmtId="0" fontId="31" fillId="0" borderId="13" applyNumberFormat="0" applyFill="0" applyAlignment="0" applyProtection="0"/>
    <xf numFmtId="0" fontId="32" fillId="25" borderId="0" applyNumberFormat="0" applyBorder="0" applyAlignment="0" applyProtection="0"/>
    <xf numFmtId="0" fontId="33" fillId="23" borderId="14" applyNumberFormat="0" applyAlignment="0" applyProtection="0"/>
    <xf numFmtId="0" fontId="34" fillId="0" borderId="0" applyNumberFormat="0" applyFill="0" applyBorder="0" applyAlignment="0" applyProtection="0"/>
    <xf numFmtId="0" fontId="35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18" fillId="0" borderId="0"/>
    <xf numFmtId="0" fontId="18" fillId="4" borderId="7" applyNumberFormat="0" applyFont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0" fillId="10" borderId="20" applyNumberFormat="0" applyAlignment="0" applyProtection="0"/>
    <xf numFmtId="0" fontId="23" fillId="23" borderId="20" applyNumberFormat="0" applyAlignment="0" applyProtection="0"/>
    <xf numFmtId="0" fontId="18" fillId="4" borderId="17" applyNumberFormat="0" applyFont="0" applyAlignment="0" applyProtection="0"/>
    <xf numFmtId="0" fontId="33" fillId="23" borderId="18" applyNumberFormat="0" applyAlignment="0" applyProtection="0"/>
    <xf numFmtId="0" fontId="35" fillId="0" borderId="19" applyNumberFormat="0" applyFill="0" applyAlignment="0" applyProtection="0"/>
    <xf numFmtId="0" fontId="3" fillId="0" borderId="0"/>
    <xf numFmtId="0" fontId="30" fillId="10" borderId="20" applyNumberFormat="0" applyAlignment="0" applyProtection="0"/>
    <xf numFmtId="0" fontId="23" fillId="23" borderId="20" applyNumberFormat="0" applyAlignment="0" applyProtection="0"/>
    <xf numFmtId="0" fontId="18" fillId="4" borderId="17" applyNumberFormat="0" applyFont="0" applyAlignment="0" applyProtection="0"/>
    <xf numFmtId="0" fontId="33" fillId="23" borderId="18" applyNumberFormat="0" applyAlignment="0" applyProtection="0"/>
    <xf numFmtId="0" fontId="35" fillId="0" borderId="19" applyNumberFormat="0" applyFill="0" applyAlignment="0" applyProtection="0"/>
    <xf numFmtId="0" fontId="18" fillId="4" borderId="17" applyNumberFormat="0" applyFont="0" applyAlignment="0" applyProtection="0"/>
    <xf numFmtId="0" fontId="2" fillId="0" borderId="0"/>
    <xf numFmtId="0" fontId="1" fillId="0" borderId="0"/>
  </cellStyleXfs>
  <cellXfs count="77">
    <xf numFmtId="0" fontId="0" fillId="0" borderId="0" xfId="0"/>
    <xf numFmtId="0" fontId="17" fillId="0" borderId="0" xfId="0" applyFont="1"/>
    <xf numFmtId="0" fontId="17" fillId="0" borderId="0" xfId="0" applyFont="1" applyBorder="1"/>
    <xf numFmtId="0" fontId="16" fillId="0" borderId="1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textRotation="90" wrapText="1"/>
    </xf>
    <xf numFmtId="0" fontId="16" fillId="0" borderId="2" xfId="0" applyFont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4" xfId="0" applyFont="1" applyFill="1" applyBorder="1" applyAlignment="1">
      <alignment horizontal="center"/>
    </xf>
    <xf numFmtId="4" fontId="17" fillId="0" borderId="5" xfId="0" applyNumberFormat="1" applyFont="1" applyBorder="1"/>
    <xf numFmtId="0" fontId="17" fillId="3" borderId="6" xfId="0" applyFont="1" applyFill="1" applyBorder="1" applyAlignment="1">
      <alignment horizontal="center"/>
    </xf>
    <xf numFmtId="0" fontId="37" fillId="0" borderId="2" xfId="0" applyFont="1" applyFill="1" applyBorder="1" applyAlignment="1">
      <alignment horizontal="center" vertical="center" textRotation="90" wrapText="1"/>
    </xf>
    <xf numFmtId="0" fontId="0" fillId="0" borderId="0" xfId="0" applyBorder="1"/>
    <xf numFmtId="0" fontId="16" fillId="0" borderId="0" xfId="0" applyFont="1" applyBorder="1" applyAlignment="1"/>
    <xf numFmtId="0" fontId="0" fillId="0" borderId="0" xfId="0" applyBorder="1"/>
    <xf numFmtId="0" fontId="16" fillId="0" borderId="0" xfId="0" applyFont="1" applyBorder="1" applyAlignment="1"/>
    <xf numFmtId="0" fontId="0" fillId="0" borderId="0" xfId="0" applyBorder="1"/>
    <xf numFmtId="0" fontId="16" fillId="0" borderId="0" xfId="0" applyFont="1" applyBorder="1" applyAlignment="1"/>
    <xf numFmtId="0" fontId="0" fillId="0" borderId="0" xfId="0" applyBorder="1"/>
    <xf numFmtId="0" fontId="16" fillId="0" borderId="0" xfId="0" applyFont="1" applyBorder="1" applyAlignment="1"/>
    <xf numFmtId="0" fontId="0" fillId="0" borderId="0" xfId="0"/>
    <xf numFmtId="0" fontId="37" fillId="0" borderId="2" xfId="0" applyFont="1" applyBorder="1" applyAlignment="1">
      <alignment horizontal="center" vertical="center" wrapText="1"/>
    </xf>
    <xf numFmtId="4" fontId="38" fillId="0" borderId="5" xfId="0" applyNumberFormat="1" applyFont="1" applyBorder="1"/>
    <xf numFmtId="0" fontId="40" fillId="0" borderId="16" xfId="4" applyFont="1" applyBorder="1" applyAlignment="1">
      <alignment horizontal="center"/>
    </xf>
    <xf numFmtId="0" fontId="41" fillId="0" borderId="16" xfId="4" applyFont="1" applyBorder="1" applyAlignment="1">
      <alignment horizontal="center"/>
    </xf>
    <xf numFmtId="0" fontId="39" fillId="3" borderId="16" xfId="4" applyFont="1" applyFill="1" applyBorder="1" applyAlignment="1">
      <alignment horizontal="center"/>
    </xf>
    <xf numFmtId="0" fontId="42" fillId="3" borderId="0" xfId="0" applyFont="1" applyFill="1"/>
    <xf numFmtId="0" fontId="42" fillId="0" borderId="21" xfId="0" applyFont="1" applyBorder="1"/>
    <xf numFmtId="0" fontId="42" fillId="0" borderId="21" xfId="0" applyFont="1" applyBorder="1"/>
    <xf numFmtId="0" fontId="42" fillId="0" borderId="21" xfId="0" applyFont="1" applyBorder="1"/>
    <xf numFmtId="0" fontId="42" fillId="0" borderId="21" xfId="0" applyFont="1" applyBorder="1"/>
    <xf numFmtId="0" fontId="42" fillId="0" borderId="21" xfId="0" applyFont="1" applyBorder="1"/>
    <xf numFmtId="0" fontId="42" fillId="0" borderId="21" xfId="0" applyFont="1" applyBorder="1"/>
    <xf numFmtId="0" fontId="42" fillId="0" borderId="21" xfId="0" applyFont="1" applyBorder="1"/>
    <xf numFmtId="0" fontId="16" fillId="0" borderId="0" xfId="0" applyFont="1" applyAlignment="1"/>
    <xf numFmtId="0" fontId="43" fillId="0" borderId="0" xfId="0" applyFont="1"/>
    <xf numFmtId="0" fontId="45" fillId="0" borderId="0" xfId="114" applyFont="1"/>
    <xf numFmtId="0" fontId="39" fillId="26" borderId="26" xfId="114" applyFont="1" applyFill="1" applyBorder="1" applyAlignment="1">
      <alignment horizontal="center" vertical="center"/>
    </xf>
    <xf numFmtId="0" fontId="39" fillId="0" borderId="0" xfId="114" applyFont="1" applyAlignment="1">
      <alignment horizontal="center"/>
    </xf>
    <xf numFmtId="0" fontId="41" fillId="27" borderId="27" xfId="114" applyFont="1" applyFill="1" applyBorder="1" applyAlignment="1">
      <alignment horizontal="center"/>
    </xf>
    <xf numFmtId="0" fontId="41" fillId="0" borderId="28" xfId="114" applyFont="1" applyFill="1" applyBorder="1" applyAlignment="1">
      <alignment horizontal="center"/>
    </xf>
    <xf numFmtId="0" fontId="41" fillId="26" borderId="29" xfId="114" applyFont="1" applyFill="1" applyBorder="1" applyAlignment="1">
      <alignment horizontal="center"/>
    </xf>
    <xf numFmtId="0" fontId="39" fillId="27" borderId="27" xfId="114" applyFont="1" applyFill="1" applyBorder="1" applyAlignment="1">
      <alignment horizontal="center"/>
    </xf>
    <xf numFmtId="0" fontId="39" fillId="0" borderId="28" xfId="114" applyFont="1" applyFill="1" applyBorder="1" applyAlignment="1">
      <alignment horizontal="center"/>
    </xf>
    <xf numFmtId="0" fontId="39" fillId="26" borderId="29" xfId="114" applyFont="1" applyFill="1" applyBorder="1" applyAlignment="1">
      <alignment horizontal="center"/>
    </xf>
    <xf numFmtId="0" fontId="45" fillId="26" borderId="30" xfId="114" applyFont="1" applyFill="1" applyBorder="1" applyAlignment="1">
      <alignment horizontal="center"/>
    </xf>
    <xf numFmtId="0" fontId="18" fillId="0" borderId="31" xfId="88" applyFont="1" applyFill="1" applyBorder="1" applyAlignment="1">
      <alignment horizontal="center"/>
    </xf>
    <xf numFmtId="0" fontId="42" fillId="27" borderId="32" xfId="114" applyFont="1" applyFill="1" applyBorder="1" applyAlignment="1" applyProtection="1">
      <alignment horizontal="center"/>
      <protection locked="0"/>
    </xf>
    <xf numFmtId="0" fontId="42" fillId="0" borderId="21" xfId="114" applyFont="1" applyFill="1" applyBorder="1" applyAlignment="1">
      <alignment horizontal="center"/>
    </xf>
    <xf numFmtId="0" fontId="42" fillId="26" borderId="6" xfId="114" applyFont="1" applyFill="1" applyBorder="1" applyAlignment="1">
      <alignment horizontal="center"/>
    </xf>
    <xf numFmtId="0" fontId="45" fillId="0" borderId="21" xfId="114" applyFont="1" applyFill="1" applyBorder="1" applyAlignment="1">
      <alignment horizontal="center"/>
    </xf>
    <xf numFmtId="0" fontId="45" fillId="26" borderId="6" xfId="114" applyFont="1" applyFill="1" applyBorder="1" applyAlignment="1">
      <alignment horizontal="center"/>
    </xf>
    <xf numFmtId="0" fontId="45" fillId="26" borderId="33" xfId="114" applyFont="1" applyFill="1" applyBorder="1" applyAlignment="1">
      <alignment horizontal="center"/>
    </xf>
    <xf numFmtId="0" fontId="18" fillId="0" borderId="0" xfId="0" applyFont="1"/>
    <xf numFmtId="0" fontId="41" fillId="0" borderId="21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2" borderId="0" xfId="0" applyFont="1" applyFill="1" applyBorder="1" applyAlignment="1">
      <alignment horizontal="center" vertical="center" wrapText="1"/>
    </xf>
    <xf numFmtId="0" fontId="39" fillId="0" borderId="16" xfId="4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2" borderId="0" xfId="0" applyFont="1" applyFill="1" applyAlignment="1">
      <alignment horizontal="center" vertical="center" wrapText="1"/>
    </xf>
    <xf numFmtId="0" fontId="47" fillId="0" borderId="21" xfId="0" applyFont="1" applyBorder="1" applyAlignment="1"/>
    <xf numFmtId="0" fontId="0" fillId="0" borderId="21" xfId="0" applyBorder="1" applyAlignment="1"/>
    <xf numFmtId="0" fontId="46" fillId="0" borderId="34" xfId="0" applyFont="1" applyBorder="1" applyAlignment="1">
      <alignment horizontal="center" vertical="top" wrapText="1"/>
    </xf>
    <xf numFmtId="0" fontId="46" fillId="0" borderId="28" xfId="0" applyFont="1" applyBorder="1" applyAlignment="1">
      <alignment horizontal="center" vertical="top" wrapText="1"/>
    </xf>
    <xf numFmtId="0" fontId="46" fillId="0" borderId="35" xfId="0" applyFont="1" applyBorder="1" applyAlignment="1">
      <alignment horizontal="center" vertical="top" wrapText="1"/>
    </xf>
    <xf numFmtId="0" fontId="46" fillId="0" borderId="36" xfId="0" applyFont="1" applyBorder="1" applyAlignment="1">
      <alignment horizontal="center" vertical="top" wrapText="1"/>
    </xf>
    <xf numFmtId="0" fontId="46" fillId="0" borderId="0" xfId="0" applyFont="1" applyBorder="1" applyAlignment="1">
      <alignment horizontal="center" vertical="top" wrapText="1"/>
    </xf>
    <xf numFmtId="0" fontId="46" fillId="0" borderId="37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6" fillId="0" borderId="16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4" fillId="0" borderId="22" xfId="0" applyFont="1" applyBorder="1" applyAlignment="1">
      <alignment horizontal="center"/>
    </xf>
    <xf numFmtId="0" fontId="41" fillId="0" borderId="23" xfId="114" applyFont="1" applyFill="1" applyBorder="1" applyAlignment="1">
      <alignment horizontal="left" vertical="center" wrapText="1"/>
    </xf>
    <xf numFmtId="0" fontId="41" fillId="0" borderId="24" xfId="114" applyFont="1" applyFill="1" applyBorder="1" applyAlignment="1">
      <alignment horizontal="left" vertical="center" wrapText="1"/>
    </xf>
    <xf numFmtId="0" fontId="41" fillId="0" borderId="25" xfId="114" applyFont="1" applyFill="1" applyBorder="1" applyAlignment="1">
      <alignment horizontal="left" vertical="center" wrapText="1"/>
    </xf>
    <xf numFmtId="0" fontId="16" fillId="0" borderId="0" xfId="0" applyFont="1" applyAlignment="1">
      <alignment horizontal="left"/>
    </xf>
    <xf numFmtId="0" fontId="43" fillId="26" borderId="21" xfId="0" applyFont="1" applyFill="1" applyBorder="1" applyAlignment="1">
      <alignment horizontal="center"/>
    </xf>
  </cellXfs>
  <cellStyles count="115">
    <cellStyle name="20% - Accent1 2" xfId="48"/>
    <cellStyle name="20% - Accent1 3" xfId="6"/>
    <cellStyle name="20% - Accent2 2" xfId="49"/>
    <cellStyle name="20% - Accent2 3" xfId="7"/>
    <cellStyle name="20% - Accent3 2" xfId="50"/>
    <cellStyle name="20% - Accent3 3" xfId="8"/>
    <cellStyle name="20% - Accent4 2" xfId="51"/>
    <cellStyle name="20% - Accent4 3" xfId="9"/>
    <cellStyle name="20% - Accent5 2" xfId="52"/>
    <cellStyle name="20% - Accent5 3" xfId="10"/>
    <cellStyle name="20% - Accent6 2" xfId="53"/>
    <cellStyle name="20% - Accent6 3" xfId="11"/>
    <cellStyle name="40% - Accent1 2" xfId="54"/>
    <cellStyle name="40% - Accent1 3" xfId="12"/>
    <cellStyle name="40% - Accent2 2" xfId="55"/>
    <cellStyle name="40% - Accent2 3" xfId="13"/>
    <cellStyle name="40% - Accent3 2" xfId="56"/>
    <cellStyle name="40% - Accent3 3" xfId="14"/>
    <cellStyle name="40% - Accent4 2" xfId="57"/>
    <cellStyle name="40% - Accent4 3" xfId="15"/>
    <cellStyle name="40% - Accent5 2" xfId="58"/>
    <cellStyle name="40% - Accent5 3" xfId="16"/>
    <cellStyle name="40% - Accent6 2" xfId="59"/>
    <cellStyle name="40% - Accent6 3" xfId="17"/>
    <cellStyle name="60% - Accent1 2" xfId="60"/>
    <cellStyle name="60% - Accent1 3" xfId="18"/>
    <cellStyle name="60% - Accent2 2" xfId="61"/>
    <cellStyle name="60% - Accent2 3" xfId="19"/>
    <cellStyle name="60% - Accent3 2" xfId="62"/>
    <cellStyle name="60% - Accent3 3" xfId="20"/>
    <cellStyle name="60% - Accent4 2" xfId="63"/>
    <cellStyle name="60% - Accent4 3" xfId="21"/>
    <cellStyle name="60% - Accent5 2" xfId="64"/>
    <cellStyle name="60% - Accent5 3" xfId="22"/>
    <cellStyle name="60% - Accent6 2" xfId="65"/>
    <cellStyle name="60% - Accent6 3" xfId="23"/>
    <cellStyle name="Accent1 2" xfId="66"/>
    <cellStyle name="Accent1 3" xfId="24"/>
    <cellStyle name="Accent2 2" xfId="67"/>
    <cellStyle name="Accent2 3" xfId="25"/>
    <cellStyle name="Accent3 2" xfId="68"/>
    <cellStyle name="Accent3 3" xfId="26"/>
    <cellStyle name="Accent4 2" xfId="69"/>
    <cellStyle name="Accent4 3" xfId="27"/>
    <cellStyle name="Accent5 2" xfId="70"/>
    <cellStyle name="Accent5 3" xfId="28"/>
    <cellStyle name="Accent6 2" xfId="71"/>
    <cellStyle name="Accent6 3" xfId="29"/>
    <cellStyle name="Bad 2" xfId="72"/>
    <cellStyle name="Bad 3" xfId="30"/>
    <cellStyle name="Calculation 2" xfId="73"/>
    <cellStyle name="Calculation 2 2" xfId="108"/>
    <cellStyle name="Calculation 3" xfId="31"/>
    <cellStyle name="Calculation 4" xfId="102"/>
    <cellStyle name="Check Cell 2" xfId="74"/>
    <cellStyle name="Check Cell 3" xfId="32"/>
    <cellStyle name="Currency 2" xfId="1"/>
    <cellStyle name="Explanatory Text 2" xfId="75"/>
    <cellStyle name="Explanatory Text 3" xfId="33"/>
    <cellStyle name="Good 2" xfId="76"/>
    <cellStyle name="Good 3" xfId="34"/>
    <cellStyle name="Heading 1 2" xfId="77"/>
    <cellStyle name="Heading 1 3" xfId="35"/>
    <cellStyle name="Heading 2 2" xfId="78"/>
    <cellStyle name="Heading 2 3" xfId="36"/>
    <cellStyle name="Heading 3 2" xfId="79"/>
    <cellStyle name="Heading 3 3" xfId="37"/>
    <cellStyle name="Heading 4 2" xfId="80"/>
    <cellStyle name="Heading 4 3" xfId="38"/>
    <cellStyle name="Input 2" xfId="81"/>
    <cellStyle name="Input 2 2" xfId="107"/>
    <cellStyle name="Input 3" xfId="39"/>
    <cellStyle name="Input 4" xfId="101"/>
    <cellStyle name="Linked Cell 2" xfId="82"/>
    <cellStyle name="Linked Cell 3" xfId="40"/>
    <cellStyle name="Neutral 2" xfId="83"/>
    <cellStyle name="Neutral 3" xfId="41"/>
    <cellStyle name="Normal" xfId="0" builtinId="0"/>
    <cellStyle name="Normal 2" xfId="2"/>
    <cellStyle name="Normal 3" xfId="3"/>
    <cellStyle name="Normal 3 2" xfId="88"/>
    <cellStyle name="Normal 4" xfId="4"/>
    <cellStyle name="Normal 4 10" xfId="97"/>
    <cellStyle name="Normal 4 11" xfId="99"/>
    <cellStyle name="Normal 4 12" xfId="100"/>
    <cellStyle name="Normal 4 13" xfId="106"/>
    <cellStyle name="Normal 4 14" xfId="113"/>
    <cellStyle name="Normal 4 15" xfId="114"/>
    <cellStyle name="Normal 4 2" xfId="47"/>
    <cellStyle name="Normal 4 3" xfId="90"/>
    <cellStyle name="Normal 4 4" xfId="91"/>
    <cellStyle name="Normal 4 5" xfId="92"/>
    <cellStyle name="Normal 4 6" xfId="93"/>
    <cellStyle name="Normal 4 7" xfId="94"/>
    <cellStyle name="Normal 4 8" xfId="95"/>
    <cellStyle name="Normal 4 9" xfId="96"/>
    <cellStyle name="Normal 5" xfId="98"/>
    <cellStyle name="Note 2" xfId="5"/>
    <cellStyle name="Note 2 2" xfId="109"/>
    <cellStyle name="Note 3" xfId="89"/>
    <cellStyle name="Note 3 2" xfId="112"/>
    <cellStyle name="Note 4" xfId="42"/>
    <cellStyle name="Note 5" xfId="103"/>
    <cellStyle name="Output 2" xfId="84"/>
    <cellStyle name="Output 2 2" xfId="110"/>
    <cellStyle name="Output 3" xfId="43"/>
    <cellStyle name="Output 4" xfId="104"/>
    <cellStyle name="Title 2" xfId="85"/>
    <cellStyle name="Title 3" xfId="44"/>
    <cellStyle name="Total 2" xfId="86"/>
    <cellStyle name="Total 2 2" xfId="111"/>
    <cellStyle name="Total 3" xfId="45"/>
    <cellStyle name="Total 4" xfId="105"/>
    <cellStyle name="Warning Text 2" xfId="87"/>
    <cellStyle name="Warning Text 3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valuation%20Matrix%20RFP783-16008%20Snack%20Vend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>
        <row r="6">
          <cell r="A6" t="str">
            <v>RFP783-16008 Snack Vending</v>
          </cell>
        </row>
      </sheetData>
      <sheetData sheetId="1">
        <row r="4">
          <cell r="A4" t="str">
            <v>Canteen</v>
          </cell>
        </row>
        <row r="5">
          <cell r="A5" t="str">
            <v>Fresh Brew</v>
          </cell>
        </row>
        <row r="6">
          <cell r="A6" t="str">
            <v>Gilly National</v>
          </cell>
        </row>
        <row r="7">
          <cell r="A7" t="str">
            <v>Sodexo</v>
          </cell>
        </row>
        <row r="8">
          <cell r="A8" t="str">
            <v>Vend Natural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workbookViewId="0">
      <selection activeCell="C2" sqref="C2:I2"/>
    </sheetView>
  </sheetViews>
  <sheetFormatPr defaultRowHeight="12.75" x14ac:dyDescent="0.2"/>
  <cols>
    <col min="7" max="8" width="9.140625" style="20"/>
  </cols>
  <sheetData>
    <row r="1" spans="1:13" ht="15.75" x14ac:dyDescent="0.2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</row>
    <row r="2" spans="1:13" ht="15.75" x14ac:dyDescent="0.25">
      <c r="A2" s="13"/>
      <c r="B2" s="12"/>
      <c r="C2" s="56" t="s">
        <v>5</v>
      </c>
      <c r="D2" s="56"/>
      <c r="E2" s="56"/>
      <c r="F2" s="56"/>
      <c r="G2" s="56"/>
      <c r="H2" s="56"/>
      <c r="I2" s="56"/>
      <c r="J2" s="12"/>
    </row>
    <row r="3" spans="1:13" x14ac:dyDescent="0.2">
      <c r="A3" s="57" t="s">
        <v>12</v>
      </c>
      <c r="B3" s="57"/>
      <c r="C3" s="57"/>
      <c r="D3" s="57"/>
      <c r="E3" s="23" t="s">
        <v>13</v>
      </c>
      <c r="F3" s="24" t="s">
        <v>14</v>
      </c>
      <c r="G3" s="24" t="s">
        <v>15</v>
      </c>
      <c r="H3" s="24" t="s">
        <v>21</v>
      </c>
      <c r="I3" s="24" t="s">
        <v>22</v>
      </c>
      <c r="J3" s="25" t="s">
        <v>16</v>
      </c>
    </row>
    <row r="4" spans="1:13" x14ac:dyDescent="0.2">
      <c r="A4" s="54" t="s">
        <v>24</v>
      </c>
      <c r="B4" s="54"/>
      <c r="C4" s="54"/>
      <c r="D4" s="54"/>
      <c r="E4" s="27">
        <v>0</v>
      </c>
      <c r="F4" s="27">
        <v>20</v>
      </c>
      <c r="G4" s="27">
        <v>16</v>
      </c>
      <c r="H4" s="27">
        <v>10</v>
      </c>
      <c r="I4" s="27">
        <v>12</v>
      </c>
      <c r="J4" s="26">
        <f>SUM(E4:I4)</f>
        <v>58</v>
      </c>
    </row>
    <row r="5" spans="1:13" x14ac:dyDescent="0.2">
      <c r="A5" s="54" t="s">
        <v>25</v>
      </c>
      <c r="B5" s="54"/>
      <c r="C5" s="54"/>
      <c r="D5" s="54"/>
      <c r="E5" s="27">
        <v>0</v>
      </c>
      <c r="F5" s="27">
        <v>20</v>
      </c>
      <c r="G5" s="27">
        <v>16</v>
      </c>
      <c r="H5" s="27">
        <v>1</v>
      </c>
      <c r="I5" s="27">
        <v>9</v>
      </c>
      <c r="J5" s="26">
        <f>SUM(E5:I5)</f>
        <v>46</v>
      </c>
      <c r="M5" s="20"/>
    </row>
    <row r="6" spans="1:13" x14ac:dyDescent="0.2">
      <c r="A6" s="54" t="s">
        <v>26</v>
      </c>
      <c r="B6" s="54"/>
      <c r="C6" s="54"/>
      <c r="D6" s="54"/>
      <c r="E6" s="27">
        <v>0</v>
      </c>
      <c r="F6" s="27">
        <v>15</v>
      </c>
      <c r="G6" s="27">
        <v>12</v>
      </c>
      <c r="H6" s="27">
        <v>8</v>
      </c>
      <c r="I6" s="27">
        <v>6</v>
      </c>
      <c r="J6" s="26">
        <f t="shared" ref="J6:J8" si="0">SUM(E6:I6)</f>
        <v>41</v>
      </c>
    </row>
    <row r="7" spans="1:13" x14ac:dyDescent="0.2">
      <c r="A7" s="54" t="s">
        <v>27</v>
      </c>
      <c r="B7" s="54"/>
      <c r="C7" s="54"/>
      <c r="D7" s="54"/>
      <c r="E7" s="27">
        <v>0</v>
      </c>
      <c r="F7" s="27">
        <v>22.5</v>
      </c>
      <c r="G7" s="27">
        <v>16</v>
      </c>
      <c r="H7" s="27">
        <v>10</v>
      </c>
      <c r="I7" s="27">
        <v>12</v>
      </c>
      <c r="J7" s="26">
        <f t="shared" si="0"/>
        <v>60.5</v>
      </c>
    </row>
    <row r="8" spans="1:13" x14ac:dyDescent="0.2">
      <c r="A8" s="54" t="s">
        <v>28</v>
      </c>
      <c r="B8" s="54"/>
      <c r="C8" s="54"/>
      <c r="D8" s="54"/>
      <c r="E8" s="27">
        <v>0</v>
      </c>
      <c r="F8" s="27">
        <v>10</v>
      </c>
      <c r="G8" s="27">
        <v>8</v>
      </c>
      <c r="H8" s="27">
        <v>3</v>
      </c>
      <c r="I8" s="27">
        <v>6</v>
      </c>
      <c r="J8" s="26">
        <f t="shared" si="0"/>
        <v>27</v>
      </c>
    </row>
  </sheetData>
  <mergeCells count="8">
    <mergeCell ref="A1:J1"/>
    <mergeCell ref="C2:I2"/>
    <mergeCell ref="A3:D3"/>
    <mergeCell ref="A7:D7"/>
    <mergeCell ref="A8:D8"/>
    <mergeCell ref="A6:D6"/>
    <mergeCell ref="A5:D5"/>
    <mergeCell ref="A4:D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C2" sqref="C2:G2"/>
    </sheetView>
  </sheetViews>
  <sheetFormatPr defaultRowHeight="12.75" x14ac:dyDescent="0.2"/>
  <sheetData>
    <row r="1" spans="1:10" ht="15.75" x14ac:dyDescent="0.25">
      <c r="A1" s="55" t="s">
        <v>0</v>
      </c>
      <c r="B1" s="55"/>
      <c r="C1" s="55"/>
      <c r="D1" s="55"/>
      <c r="E1" s="55"/>
      <c r="F1" s="55"/>
      <c r="G1" s="55"/>
      <c r="H1" s="55"/>
    </row>
    <row r="2" spans="1:10" ht="15.75" x14ac:dyDescent="0.25">
      <c r="A2" s="13"/>
      <c r="B2" s="12"/>
      <c r="C2" s="56" t="s">
        <v>6</v>
      </c>
      <c r="D2" s="56"/>
      <c r="E2" s="56"/>
      <c r="F2" s="56"/>
      <c r="G2" s="56"/>
      <c r="H2" s="12"/>
    </row>
    <row r="3" spans="1:10" x14ac:dyDescent="0.2">
      <c r="A3" s="57" t="s">
        <v>12</v>
      </c>
      <c r="B3" s="57"/>
      <c r="C3" s="57"/>
      <c r="D3" s="57"/>
      <c r="E3" s="23" t="s">
        <v>13</v>
      </c>
      <c r="F3" s="24" t="s">
        <v>14</v>
      </c>
      <c r="G3" s="24" t="s">
        <v>15</v>
      </c>
      <c r="H3" s="24" t="s">
        <v>21</v>
      </c>
      <c r="I3" s="24" t="s">
        <v>22</v>
      </c>
      <c r="J3" s="25" t="s">
        <v>16</v>
      </c>
    </row>
    <row r="4" spans="1:10" x14ac:dyDescent="0.2">
      <c r="A4" s="54" t="s">
        <v>24</v>
      </c>
      <c r="B4" s="54"/>
      <c r="C4" s="54"/>
      <c r="D4" s="54"/>
      <c r="E4" s="28">
        <v>0</v>
      </c>
      <c r="F4" s="28">
        <v>20</v>
      </c>
      <c r="G4" s="28">
        <v>16</v>
      </c>
      <c r="H4" s="28">
        <v>10</v>
      </c>
      <c r="I4" s="28">
        <v>12</v>
      </c>
      <c r="J4" s="26">
        <f>SUM(E4:I4)</f>
        <v>58</v>
      </c>
    </row>
    <row r="5" spans="1:10" x14ac:dyDescent="0.2">
      <c r="A5" s="54" t="s">
        <v>25</v>
      </c>
      <c r="B5" s="54"/>
      <c r="C5" s="54"/>
      <c r="D5" s="54"/>
      <c r="E5" s="28">
        <v>0</v>
      </c>
      <c r="F5" s="28">
        <v>17.5</v>
      </c>
      <c r="G5" s="28">
        <v>14</v>
      </c>
      <c r="H5" s="28">
        <v>8</v>
      </c>
      <c r="I5" s="28">
        <v>12</v>
      </c>
      <c r="J5" s="26">
        <f>SUM(E5:I5)</f>
        <v>51.5</v>
      </c>
    </row>
    <row r="6" spans="1:10" x14ac:dyDescent="0.2">
      <c r="A6" s="54" t="s">
        <v>26</v>
      </c>
      <c r="B6" s="54"/>
      <c r="C6" s="54"/>
      <c r="D6" s="54"/>
      <c r="E6" s="28">
        <v>0</v>
      </c>
      <c r="F6" s="28">
        <v>15</v>
      </c>
      <c r="G6" s="28">
        <v>12</v>
      </c>
      <c r="H6" s="28">
        <v>8</v>
      </c>
      <c r="I6" s="28">
        <v>10.5</v>
      </c>
      <c r="J6" s="26">
        <f t="shared" ref="J6:J8" si="0">SUM(E6:I6)</f>
        <v>45.5</v>
      </c>
    </row>
    <row r="7" spans="1:10" x14ac:dyDescent="0.2">
      <c r="A7" s="54" t="s">
        <v>27</v>
      </c>
      <c r="B7" s="54"/>
      <c r="C7" s="54"/>
      <c r="D7" s="54"/>
      <c r="E7" s="28">
        <v>0</v>
      </c>
      <c r="F7" s="28">
        <v>20</v>
      </c>
      <c r="G7" s="28">
        <v>16</v>
      </c>
      <c r="H7" s="28">
        <v>8</v>
      </c>
      <c r="I7" s="28">
        <v>13.5</v>
      </c>
      <c r="J7" s="26">
        <f t="shared" si="0"/>
        <v>57.5</v>
      </c>
    </row>
    <row r="8" spans="1:10" x14ac:dyDescent="0.2">
      <c r="A8" s="54" t="s">
        <v>28</v>
      </c>
      <c r="B8" s="54"/>
      <c r="C8" s="54"/>
      <c r="D8" s="54"/>
      <c r="E8" s="28">
        <v>0</v>
      </c>
      <c r="F8" s="28">
        <v>15</v>
      </c>
      <c r="G8" s="28">
        <v>10</v>
      </c>
      <c r="H8" s="28">
        <v>6</v>
      </c>
      <c r="I8" s="28">
        <v>6</v>
      </c>
      <c r="J8" s="26">
        <f t="shared" si="0"/>
        <v>37</v>
      </c>
    </row>
  </sheetData>
  <mergeCells count="8">
    <mergeCell ref="A1:H1"/>
    <mergeCell ref="C2:G2"/>
    <mergeCell ref="A3:D3"/>
    <mergeCell ref="A7:D7"/>
    <mergeCell ref="A8:D8"/>
    <mergeCell ref="A6:D6"/>
    <mergeCell ref="A5:D5"/>
    <mergeCell ref="A4:D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C2" sqref="C2:G2"/>
    </sheetView>
  </sheetViews>
  <sheetFormatPr defaultRowHeight="12.75" x14ac:dyDescent="0.2"/>
  <sheetData>
    <row r="1" spans="1:10" ht="15.75" x14ac:dyDescent="0.25">
      <c r="A1" s="55" t="s">
        <v>0</v>
      </c>
      <c r="B1" s="55"/>
      <c r="C1" s="55"/>
      <c r="D1" s="55"/>
      <c r="E1" s="55"/>
      <c r="F1" s="55"/>
      <c r="G1" s="55"/>
      <c r="H1" s="55"/>
    </row>
    <row r="2" spans="1:10" ht="15.75" x14ac:dyDescent="0.25">
      <c r="A2" s="13"/>
      <c r="B2" s="12"/>
      <c r="C2" s="56" t="s">
        <v>7</v>
      </c>
      <c r="D2" s="56"/>
      <c r="E2" s="56"/>
      <c r="F2" s="56"/>
      <c r="G2" s="56"/>
      <c r="H2" s="12"/>
    </row>
    <row r="3" spans="1:10" x14ac:dyDescent="0.2">
      <c r="A3" s="57" t="s">
        <v>12</v>
      </c>
      <c r="B3" s="57"/>
      <c r="C3" s="57"/>
      <c r="D3" s="57"/>
      <c r="E3" s="23" t="s">
        <v>13</v>
      </c>
      <c r="F3" s="24" t="s">
        <v>14</v>
      </c>
      <c r="G3" s="24" t="s">
        <v>15</v>
      </c>
      <c r="H3" s="24" t="s">
        <v>21</v>
      </c>
      <c r="I3" s="24" t="s">
        <v>22</v>
      </c>
      <c r="J3" s="25" t="s">
        <v>16</v>
      </c>
    </row>
    <row r="4" spans="1:10" x14ac:dyDescent="0.2">
      <c r="A4" s="54" t="s">
        <v>24</v>
      </c>
      <c r="B4" s="54"/>
      <c r="C4" s="54"/>
      <c r="D4" s="54"/>
      <c r="E4" s="29">
        <v>0</v>
      </c>
      <c r="F4" s="29">
        <v>25</v>
      </c>
      <c r="G4" s="29">
        <v>20</v>
      </c>
      <c r="H4" s="29">
        <v>6</v>
      </c>
      <c r="I4" s="29">
        <v>9</v>
      </c>
      <c r="J4" s="26">
        <f>SUM(E4:I4)</f>
        <v>60</v>
      </c>
    </row>
    <row r="5" spans="1:10" x14ac:dyDescent="0.2">
      <c r="A5" s="54" t="s">
        <v>25</v>
      </c>
      <c r="B5" s="54"/>
      <c r="C5" s="54"/>
      <c r="D5" s="54"/>
      <c r="E5" s="29">
        <v>0</v>
      </c>
      <c r="F5" s="29">
        <v>15</v>
      </c>
      <c r="G5" s="29">
        <v>12</v>
      </c>
      <c r="H5" s="29">
        <v>6</v>
      </c>
      <c r="I5" s="29">
        <v>9</v>
      </c>
      <c r="J5" s="26">
        <f>SUM(E5:I5)</f>
        <v>42</v>
      </c>
    </row>
    <row r="6" spans="1:10" x14ac:dyDescent="0.2">
      <c r="A6" s="54" t="s">
        <v>26</v>
      </c>
      <c r="B6" s="54"/>
      <c r="C6" s="54"/>
      <c r="D6" s="54"/>
      <c r="E6" s="29">
        <v>0</v>
      </c>
      <c r="F6" s="29">
        <v>25</v>
      </c>
      <c r="G6" s="29">
        <v>20</v>
      </c>
      <c r="H6" s="29">
        <v>10</v>
      </c>
      <c r="I6" s="29">
        <v>15</v>
      </c>
      <c r="J6" s="26">
        <f t="shared" ref="J6:J8" si="0">SUM(E6:I6)</f>
        <v>70</v>
      </c>
    </row>
    <row r="7" spans="1:10" x14ac:dyDescent="0.2">
      <c r="A7" s="54" t="s">
        <v>27</v>
      </c>
      <c r="B7" s="54"/>
      <c r="C7" s="54"/>
      <c r="D7" s="54"/>
      <c r="E7" s="29">
        <v>0</v>
      </c>
      <c r="F7" s="29">
        <v>25</v>
      </c>
      <c r="G7" s="29">
        <v>16</v>
      </c>
      <c r="H7" s="29">
        <v>8</v>
      </c>
      <c r="I7" s="29">
        <v>15</v>
      </c>
      <c r="J7" s="26">
        <f t="shared" si="0"/>
        <v>64</v>
      </c>
    </row>
    <row r="8" spans="1:10" x14ac:dyDescent="0.2">
      <c r="A8" s="54" t="s">
        <v>28</v>
      </c>
      <c r="B8" s="54"/>
      <c r="C8" s="54"/>
      <c r="D8" s="54"/>
      <c r="E8" s="29">
        <v>0</v>
      </c>
      <c r="F8" s="29">
        <v>10</v>
      </c>
      <c r="G8" s="29">
        <v>4</v>
      </c>
      <c r="H8" s="29">
        <v>2</v>
      </c>
      <c r="I8" s="29">
        <v>3</v>
      </c>
      <c r="J8" s="26">
        <f t="shared" si="0"/>
        <v>19</v>
      </c>
    </row>
  </sheetData>
  <mergeCells count="8">
    <mergeCell ref="A1:H1"/>
    <mergeCell ref="C2:G2"/>
    <mergeCell ref="A3:D3"/>
    <mergeCell ref="A7:D7"/>
    <mergeCell ref="A8:D8"/>
    <mergeCell ref="A6:D6"/>
    <mergeCell ref="A5:D5"/>
    <mergeCell ref="A4:D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8"/>
  <sheetViews>
    <sheetView workbookViewId="0">
      <selection activeCell="C2" sqref="C2:G2"/>
    </sheetView>
  </sheetViews>
  <sheetFormatPr defaultRowHeight="12.75" x14ac:dyDescent="0.2"/>
  <sheetData>
    <row r="1" spans="1:10" ht="15.75" x14ac:dyDescent="0.25">
      <c r="A1" s="55" t="s">
        <v>0</v>
      </c>
      <c r="B1" s="55"/>
      <c r="C1" s="55"/>
      <c r="D1" s="55"/>
      <c r="E1" s="55"/>
      <c r="F1" s="55"/>
      <c r="G1" s="55"/>
      <c r="H1" s="55"/>
    </row>
    <row r="2" spans="1:10" ht="15.75" x14ac:dyDescent="0.25">
      <c r="A2" s="15"/>
      <c r="B2" s="14"/>
      <c r="C2" s="56" t="s">
        <v>8</v>
      </c>
      <c r="D2" s="56"/>
      <c r="E2" s="56"/>
      <c r="F2" s="56"/>
      <c r="G2" s="56"/>
      <c r="H2" s="14"/>
    </row>
    <row r="3" spans="1:10" x14ac:dyDescent="0.2">
      <c r="A3" s="57" t="s">
        <v>12</v>
      </c>
      <c r="B3" s="57"/>
      <c r="C3" s="57"/>
      <c r="D3" s="57"/>
      <c r="E3" s="23" t="s">
        <v>13</v>
      </c>
      <c r="F3" s="24" t="s">
        <v>14</v>
      </c>
      <c r="G3" s="24" t="s">
        <v>15</v>
      </c>
      <c r="H3" s="24" t="s">
        <v>21</v>
      </c>
      <c r="I3" s="24" t="s">
        <v>22</v>
      </c>
      <c r="J3" s="25" t="s">
        <v>16</v>
      </c>
    </row>
    <row r="4" spans="1:10" x14ac:dyDescent="0.2">
      <c r="A4" s="54" t="s">
        <v>24</v>
      </c>
      <c r="B4" s="54"/>
      <c r="C4" s="54"/>
      <c r="D4" s="54"/>
      <c r="E4" s="30">
        <v>0</v>
      </c>
      <c r="F4" s="30">
        <v>20</v>
      </c>
      <c r="G4" s="30">
        <v>20</v>
      </c>
      <c r="H4" s="30">
        <v>10</v>
      </c>
      <c r="I4" s="30">
        <v>15</v>
      </c>
      <c r="J4" s="26">
        <f>SUM(E4:I4)</f>
        <v>65</v>
      </c>
    </row>
    <row r="5" spans="1:10" x14ac:dyDescent="0.2">
      <c r="A5" s="54" t="s">
        <v>25</v>
      </c>
      <c r="B5" s="54"/>
      <c r="C5" s="54"/>
      <c r="D5" s="54"/>
      <c r="E5" s="30">
        <v>0</v>
      </c>
      <c r="F5" s="30">
        <v>20</v>
      </c>
      <c r="G5" s="30">
        <v>20</v>
      </c>
      <c r="H5" s="30">
        <v>10</v>
      </c>
      <c r="I5" s="30">
        <v>15</v>
      </c>
      <c r="J5" s="26">
        <f>SUM(E5:I5)</f>
        <v>65</v>
      </c>
    </row>
    <row r="6" spans="1:10" x14ac:dyDescent="0.2">
      <c r="A6" s="54" t="s">
        <v>26</v>
      </c>
      <c r="B6" s="54"/>
      <c r="C6" s="54"/>
      <c r="D6" s="54"/>
      <c r="E6" s="30">
        <v>0</v>
      </c>
      <c r="F6" s="30">
        <v>20</v>
      </c>
      <c r="G6" s="30">
        <v>20</v>
      </c>
      <c r="H6" s="30">
        <v>10</v>
      </c>
      <c r="I6" s="30">
        <v>15</v>
      </c>
      <c r="J6" s="26">
        <f t="shared" ref="J6:J8" si="0">SUM(E6:I6)</f>
        <v>65</v>
      </c>
    </row>
    <row r="7" spans="1:10" x14ac:dyDescent="0.2">
      <c r="A7" s="54" t="s">
        <v>27</v>
      </c>
      <c r="B7" s="54"/>
      <c r="C7" s="54"/>
      <c r="D7" s="54"/>
      <c r="E7" s="30">
        <v>0</v>
      </c>
      <c r="F7" s="30">
        <v>20</v>
      </c>
      <c r="G7" s="30">
        <v>20</v>
      </c>
      <c r="H7" s="30">
        <v>10</v>
      </c>
      <c r="I7" s="30">
        <v>15</v>
      </c>
      <c r="J7" s="26">
        <f t="shared" si="0"/>
        <v>65</v>
      </c>
    </row>
    <row r="8" spans="1:10" x14ac:dyDescent="0.2">
      <c r="A8" s="54" t="s">
        <v>28</v>
      </c>
      <c r="B8" s="54"/>
      <c r="C8" s="54"/>
      <c r="D8" s="54"/>
      <c r="E8" s="30">
        <v>0</v>
      </c>
      <c r="F8" s="30">
        <v>20</v>
      </c>
      <c r="G8" s="30">
        <v>20</v>
      </c>
      <c r="H8" s="30">
        <v>10</v>
      </c>
      <c r="I8" s="30">
        <v>15</v>
      </c>
      <c r="J8" s="26">
        <f t="shared" si="0"/>
        <v>65</v>
      </c>
    </row>
  </sheetData>
  <mergeCells count="8">
    <mergeCell ref="A1:H1"/>
    <mergeCell ref="C2:G2"/>
    <mergeCell ref="A3:D3"/>
    <mergeCell ref="A7:D7"/>
    <mergeCell ref="A8:D8"/>
    <mergeCell ref="A6:D6"/>
    <mergeCell ref="A5:D5"/>
    <mergeCell ref="A4:D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C2" sqref="C2:G2"/>
    </sheetView>
  </sheetViews>
  <sheetFormatPr defaultRowHeight="12.75" x14ac:dyDescent="0.2"/>
  <sheetData>
    <row r="1" spans="1:10" ht="15.75" x14ac:dyDescent="0.25">
      <c r="A1" s="55" t="s">
        <v>0</v>
      </c>
      <c r="B1" s="55"/>
      <c r="C1" s="55"/>
      <c r="D1" s="55"/>
      <c r="E1" s="55"/>
      <c r="F1" s="55"/>
      <c r="G1" s="55"/>
      <c r="H1" s="55"/>
    </row>
    <row r="2" spans="1:10" ht="15.75" x14ac:dyDescent="0.25">
      <c r="A2" s="17"/>
      <c r="B2" s="16"/>
      <c r="C2" s="56" t="s">
        <v>9</v>
      </c>
      <c r="D2" s="56"/>
      <c r="E2" s="56"/>
      <c r="F2" s="56"/>
      <c r="G2" s="56"/>
      <c r="H2" s="16"/>
    </row>
    <row r="3" spans="1:10" x14ac:dyDescent="0.2">
      <c r="A3" s="57" t="s">
        <v>12</v>
      </c>
      <c r="B3" s="57"/>
      <c r="C3" s="57"/>
      <c r="D3" s="57"/>
      <c r="E3" s="23" t="s">
        <v>13</v>
      </c>
      <c r="F3" s="24" t="s">
        <v>14</v>
      </c>
      <c r="G3" s="24" t="s">
        <v>15</v>
      </c>
      <c r="H3" s="24" t="s">
        <v>21</v>
      </c>
      <c r="I3" s="24" t="s">
        <v>22</v>
      </c>
      <c r="J3" s="25" t="s">
        <v>16</v>
      </c>
    </row>
    <row r="4" spans="1:10" x14ac:dyDescent="0.2">
      <c r="A4" s="54" t="s">
        <v>24</v>
      </c>
      <c r="B4" s="54"/>
      <c r="C4" s="54"/>
      <c r="D4" s="54"/>
      <c r="E4" s="31">
        <v>0</v>
      </c>
      <c r="F4" s="31">
        <v>20</v>
      </c>
      <c r="G4" s="31">
        <v>20</v>
      </c>
      <c r="H4" s="31">
        <v>8</v>
      </c>
      <c r="I4" s="31">
        <v>12</v>
      </c>
      <c r="J4" s="26">
        <f>SUM(E4:I4)</f>
        <v>60</v>
      </c>
    </row>
    <row r="5" spans="1:10" x14ac:dyDescent="0.2">
      <c r="A5" s="54" t="s">
        <v>25</v>
      </c>
      <c r="B5" s="54"/>
      <c r="C5" s="54"/>
      <c r="D5" s="54"/>
      <c r="E5" s="31">
        <v>0</v>
      </c>
      <c r="F5" s="31">
        <v>22.5</v>
      </c>
      <c r="G5" s="31">
        <v>12</v>
      </c>
      <c r="H5" s="31">
        <v>6</v>
      </c>
      <c r="I5" s="31">
        <v>9</v>
      </c>
      <c r="J5" s="26">
        <f>SUM(E5:I5)</f>
        <v>49.5</v>
      </c>
    </row>
    <row r="6" spans="1:10" x14ac:dyDescent="0.2">
      <c r="A6" s="54" t="s">
        <v>26</v>
      </c>
      <c r="B6" s="54"/>
      <c r="C6" s="54"/>
      <c r="D6" s="54"/>
      <c r="E6" s="31">
        <v>0</v>
      </c>
      <c r="F6" s="31">
        <v>20</v>
      </c>
      <c r="G6" s="31">
        <v>20</v>
      </c>
      <c r="H6" s="31">
        <v>8</v>
      </c>
      <c r="I6" s="31">
        <v>13.5</v>
      </c>
      <c r="J6" s="26">
        <f t="shared" ref="J6:J8" si="0">SUM(E6:I6)</f>
        <v>61.5</v>
      </c>
    </row>
    <row r="7" spans="1:10" x14ac:dyDescent="0.2">
      <c r="A7" s="54" t="s">
        <v>27</v>
      </c>
      <c r="B7" s="54"/>
      <c r="C7" s="54"/>
      <c r="D7" s="54"/>
      <c r="E7" s="31">
        <v>0</v>
      </c>
      <c r="F7" s="31">
        <v>15</v>
      </c>
      <c r="G7" s="31">
        <v>20</v>
      </c>
      <c r="H7" s="31">
        <v>10</v>
      </c>
      <c r="I7" s="31">
        <v>15</v>
      </c>
      <c r="J7" s="26">
        <f t="shared" si="0"/>
        <v>60</v>
      </c>
    </row>
    <row r="8" spans="1:10" x14ac:dyDescent="0.2">
      <c r="A8" s="54" t="s">
        <v>28</v>
      </c>
      <c r="B8" s="54"/>
      <c r="C8" s="54"/>
      <c r="D8" s="54"/>
      <c r="E8" s="31">
        <v>0</v>
      </c>
      <c r="F8" s="31">
        <v>15</v>
      </c>
      <c r="G8" s="31">
        <v>12</v>
      </c>
      <c r="H8" s="31">
        <v>6</v>
      </c>
      <c r="I8" s="31">
        <v>9</v>
      </c>
      <c r="J8" s="26">
        <f t="shared" si="0"/>
        <v>42</v>
      </c>
    </row>
  </sheetData>
  <mergeCells count="8">
    <mergeCell ref="A1:H1"/>
    <mergeCell ref="C2:G2"/>
    <mergeCell ref="A3:D3"/>
    <mergeCell ref="A7:D7"/>
    <mergeCell ref="A8:D8"/>
    <mergeCell ref="A6:D6"/>
    <mergeCell ref="A5:D5"/>
    <mergeCell ref="A4:D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C2" sqref="C2:G2"/>
    </sheetView>
  </sheetViews>
  <sheetFormatPr defaultRowHeight="12.75" x14ac:dyDescent="0.2"/>
  <sheetData>
    <row r="1" spans="1:10" ht="15.75" x14ac:dyDescent="0.25">
      <c r="A1" s="55" t="s">
        <v>0</v>
      </c>
      <c r="B1" s="55"/>
      <c r="C1" s="55"/>
      <c r="D1" s="55"/>
      <c r="E1" s="55"/>
      <c r="F1" s="55"/>
      <c r="G1" s="55"/>
      <c r="H1" s="55"/>
    </row>
    <row r="2" spans="1:10" ht="15.75" x14ac:dyDescent="0.25">
      <c r="A2" s="19"/>
      <c r="B2" s="18"/>
      <c r="C2" s="56" t="s">
        <v>10</v>
      </c>
      <c r="D2" s="56"/>
      <c r="E2" s="56"/>
      <c r="F2" s="56"/>
      <c r="G2" s="56"/>
      <c r="H2" s="18"/>
    </row>
    <row r="3" spans="1:10" x14ac:dyDescent="0.2">
      <c r="A3" s="57" t="s">
        <v>12</v>
      </c>
      <c r="B3" s="57"/>
      <c r="C3" s="57"/>
      <c r="D3" s="57"/>
      <c r="E3" s="23" t="s">
        <v>13</v>
      </c>
      <c r="F3" s="24" t="s">
        <v>14</v>
      </c>
      <c r="G3" s="24" t="s">
        <v>15</v>
      </c>
      <c r="H3" s="24" t="s">
        <v>21</v>
      </c>
      <c r="I3" s="24" t="s">
        <v>22</v>
      </c>
      <c r="J3" s="25" t="s">
        <v>16</v>
      </c>
    </row>
    <row r="4" spans="1:10" x14ac:dyDescent="0.2">
      <c r="A4" s="54" t="s">
        <v>24</v>
      </c>
      <c r="B4" s="54"/>
      <c r="C4" s="54"/>
      <c r="D4" s="54"/>
      <c r="E4" s="32">
        <v>0</v>
      </c>
      <c r="F4" s="32">
        <v>25</v>
      </c>
      <c r="G4" s="32">
        <v>20</v>
      </c>
      <c r="H4" s="32">
        <v>6</v>
      </c>
      <c r="I4" s="32">
        <v>15</v>
      </c>
      <c r="J4" s="26">
        <f>SUM(E4:I4)</f>
        <v>66</v>
      </c>
    </row>
    <row r="5" spans="1:10" x14ac:dyDescent="0.2">
      <c r="A5" s="54" t="s">
        <v>25</v>
      </c>
      <c r="B5" s="54"/>
      <c r="C5" s="54"/>
      <c r="D5" s="54"/>
      <c r="E5" s="32">
        <v>0</v>
      </c>
      <c r="F5" s="32">
        <v>25</v>
      </c>
      <c r="G5" s="32">
        <v>16</v>
      </c>
      <c r="H5" s="32">
        <v>6</v>
      </c>
      <c r="I5" s="32">
        <v>15</v>
      </c>
      <c r="J5" s="26">
        <f>SUM(E5:I5)</f>
        <v>62</v>
      </c>
    </row>
    <row r="6" spans="1:10" x14ac:dyDescent="0.2">
      <c r="A6" s="54" t="s">
        <v>26</v>
      </c>
      <c r="B6" s="54"/>
      <c r="C6" s="54"/>
      <c r="D6" s="54"/>
      <c r="E6" s="32">
        <v>0</v>
      </c>
      <c r="F6" s="32">
        <v>25</v>
      </c>
      <c r="G6" s="32">
        <v>12</v>
      </c>
      <c r="H6" s="32">
        <v>6</v>
      </c>
      <c r="I6" s="32">
        <v>12</v>
      </c>
      <c r="J6" s="26">
        <f t="shared" ref="J6:J8" si="0">SUM(E6:I6)</f>
        <v>55</v>
      </c>
    </row>
    <row r="7" spans="1:10" x14ac:dyDescent="0.2">
      <c r="A7" s="54" t="s">
        <v>27</v>
      </c>
      <c r="B7" s="54"/>
      <c r="C7" s="54"/>
      <c r="D7" s="54"/>
      <c r="E7" s="32">
        <v>0</v>
      </c>
      <c r="F7" s="32">
        <v>25</v>
      </c>
      <c r="G7" s="32">
        <v>16</v>
      </c>
      <c r="H7" s="32">
        <v>6</v>
      </c>
      <c r="I7" s="32">
        <v>15</v>
      </c>
      <c r="J7" s="26">
        <f t="shared" si="0"/>
        <v>62</v>
      </c>
    </row>
    <row r="8" spans="1:10" x14ac:dyDescent="0.2">
      <c r="A8" s="54" t="s">
        <v>28</v>
      </c>
      <c r="B8" s="54"/>
      <c r="C8" s="54"/>
      <c r="D8" s="54"/>
      <c r="E8" s="32">
        <v>0</v>
      </c>
      <c r="F8" s="32">
        <v>20</v>
      </c>
      <c r="G8" s="32">
        <v>12</v>
      </c>
      <c r="H8" s="32">
        <v>6</v>
      </c>
      <c r="I8" s="32">
        <v>15</v>
      </c>
      <c r="J8" s="26">
        <f t="shared" si="0"/>
        <v>53</v>
      </c>
    </row>
  </sheetData>
  <mergeCells count="8">
    <mergeCell ref="A1:H1"/>
    <mergeCell ref="C2:G2"/>
    <mergeCell ref="A3:D3"/>
    <mergeCell ref="A7:D7"/>
    <mergeCell ref="A8:D8"/>
    <mergeCell ref="A6:D6"/>
    <mergeCell ref="A5:D5"/>
    <mergeCell ref="A4:D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8"/>
  <sheetViews>
    <sheetView workbookViewId="0">
      <selection activeCell="C2" sqref="C2:G2"/>
    </sheetView>
  </sheetViews>
  <sheetFormatPr defaultRowHeight="12.75" x14ac:dyDescent="0.2"/>
  <cols>
    <col min="10" max="10" width="18.85546875" bestFit="1" customWidth="1"/>
  </cols>
  <sheetData>
    <row r="1" spans="1:10" ht="15.75" x14ac:dyDescent="0.25">
      <c r="A1" s="55" t="s">
        <v>0</v>
      </c>
      <c r="B1" s="55"/>
      <c r="C1" s="55"/>
      <c r="D1" s="55"/>
      <c r="E1" s="55"/>
      <c r="F1" s="55"/>
      <c r="G1" s="55"/>
      <c r="H1" s="55"/>
    </row>
    <row r="2" spans="1:10" ht="15.75" x14ac:dyDescent="0.25">
      <c r="A2" s="13"/>
      <c r="B2" s="12"/>
      <c r="C2" s="56" t="s">
        <v>11</v>
      </c>
      <c r="D2" s="56"/>
      <c r="E2" s="56"/>
      <c r="F2" s="56"/>
      <c r="G2" s="56"/>
      <c r="H2" s="12"/>
    </row>
    <row r="3" spans="1:10" x14ac:dyDescent="0.2">
      <c r="A3" s="57" t="s">
        <v>12</v>
      </c>
      <c r="B3" s="57"/>
      <c r="C3" s="57"/>
      <c r="D3" s="57"/>
      <c r="E3" s="23" t="s">
        <v>13</v>
      </c>
      <c r="F3" s="24" t="s">
        <v>14</v>
      </c>
      <c r="G3" s="24" t="s">
        <v>15</v>
      </c>
      <c r="H3" s="24" t="s">
        <v>21</v>
      </c>
      <c r="I3" s="24" t="s">
        <v>22</v>
      </c>
      <c r="J3" s="25" t="s">
        <v>23</v>
      </c>
    </row>
    <row r="4" spans="1:10" x14ac:dyDescent="0.2">
      <c r="A4" s="54" t="s">
        <v>24</v>
      </c>
      <c r="B4" s="54"/>
      <c r="C4" s="54"/>
      <c r="D4" s="54"/>
      <c r="E4" s="33">
        <v>24</v>
      </c>
      <c r="F4" s="33">
        <v>20</v>
      </c>
      <c r="G4" s="33">
        <v>16</v>
      </c>
      <c r="H4" s="33">
        <v>10</v>
      </c>
      <c r="I4" s="33">
        <v>10.5</v>
      </c>
      <c r="J4" s="26">
        <f>SUM(F4:I4)</f>
        <v>56.5</v>
      </c>
    </row>
    <row r="5" spans="1:10" x14ac:dyDescent="0.2">
      <c r="A5" s="54" t="s">
        <v>25</v>
      </c>
      <c r="B5" s="54"/>
      <c r="C5" s="54"/>
      <c r="D5" s="54"/>
      <c r="E5" s="33">
        <v>12</v>
      </c>
      <c r="F5" s="33">
        <v>12.5</v>
      </c>
      <c r="G5" s="33">
        <v>10</v>
      </c>
      <c r="H5" s="33">
        <v>6</v>
      </c>
      <c r="I5" s="33">
        <v>7.5</v>
      </c>
      <c r="J5" s="26">
        <f t="shared" ref="J5:J8" si="0">SUM(F5:I5)</f>
        <v>36</v>
      </c>
    </row>
    <row r="6" spans="1:10" x14ac:dyDescent="0.2">
      <c r="A6" s="54" t="s">
        <v>26</v>
      </c>
      <c r="B6" s="54"/>
      <c r="C6" s="54"/>
      <c r="D6" s="54"/>
      <c r="E6" s="33">
        <v>12</v>
      </c>
      <c r="F6" s="33">
        <v>10</v>
      </c>
      <c r="G6" s="33">
        <v>10</v>
      </c>
      <c r="H6" s="33">
        <v>6</v>
      </c>
      <c r="I6" s="33">
        <v>7.5</v>
      </c>
      <c r="J6" s="26">
        <f t="shared" si="0"/>
        <v>33.5</v>
      </c>
    </row>
    <row r="7" spans="1:10" x14ac:dyDescent="0.2">
      <c r="A7" s="54" t="s">
        <v>27</v>
      </c>
      <c r="B7" s="54"/>
      <c r="C7" s="54"/>
      <c r="D7" s="54"/>
      <c r="E7" s="33">
        <v>18</v>
      </c>
      <c r="F7" s="33">
        <v>15</v>
      </c>
      <c r="G7" s="33">
        <v>14</v>
      </c>
      <c r="H7" s="33">
        <v>9</v>
      </c>
      <c r="I7" s="33">
        <v>9</v>
      </c>
      <c r="J7" s="26">
        <f t="shared" si="0"/>
        <v>47</v>
      </c>
    </row>
    <row r="8" spans="1:10" x14ac:dyDescent="0.2">
      <c r="A8" s="54" t="s">
        <v>28</v>
      </c>
      <c r="B8" s="54"/>
      <c r="C8" s="54"/>
      <c r="D8" s="54"/>
      <c r="E8" s="33">
        <v>12</v>
      </c>
      <c r="F8" s="33">
        <v>7.5</v>
      </c>
      <c r="G8" s="33">
        <v>8</v>
      </c>
      <c r="H8" s="33">
        <v>3</v>
      </c>
      <c r="I8" s="33">
        <v>4.5</v>
      </c>
      <c r="J8" s="26">
        <f t="shared" si="0"/>
        <v>23</v>
      </c>
    </row>
  </sheetData>
  <mergeCells count="8">
    <mergeCell ref="A1:H1"/>
    <mergeCell ref="C2:G2"/>
    <mergeCell ref="A3:D3"/>
    <mergeCell ref="A7:D7"/>
    <mergeCell ref="A8:D8"/>
    <mergeCell ref="A6:D6"/>
    <mergeCell ref="A5:D5"/>
    <mergeCell ref="A4:D4"/>
  </mergeCells>
  <pageMargins left="0.7" right="0.7" top="0.75" bottom="0.75" header="0.3" footer="0.3"/>
  <pageSetup orientation="portrait" r:id="rId1"/>
  <ignoredErrors>
    <ignoredError sqref="J4:J8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workbookViewId="0">
      <selection activeCell="A3" sqref="A3"/>
    </sheetView>
  </sheetViews>
  <sheetFormatPr defaultRowHeight="15" x14ac:dyDescent="0.2"/>
  <cols>
    <col min="1" max="1" width="42.5703125" style="1" customWidth="1"/>
    <col min="2" max="9" width="7.5703125" style="1" customWidth="1"/>
    <col min="10" max="10" width="10.42578125" style="1" bestFit="1" customWidth="1"/>
    <col min="11" max="11" width="7.5703125" style="1" customWidth="1"/>
    <col min="12" max="12" width="10.42578125" style="1" bestFit="1" customWidth="1"/>
    <col min="13" max="14" width="14.85546875" style="1" customWidth="1"/>
    <col min="15" max="16384" width="9.140625" style="1"/>
  </cols>
  <sheetData>
    <row r="1" spans="1:12" ht="15.75" x14ac:dyDescent="0.25">
      <c r="A1" s="58" t="s">
        <v>17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2" ht="26.25" customHeight="1" x14ac:dyDescent="0.2">
      <c r="A2" s="59" t="s">
        <v>29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ht="15.75" thickBot="1" x14ac:dyDescent="0.25">
      <c r="I3" s="2"/>
      <c r="J3" s="2"/>
      <c r="K3" s="2"/>
      <c r="L3" s="2"/>
    </row>
    <row r="4" spans="1:12" s="7" customFormat="1" ht="124.5" customHeight="1" thickBot="1" x14ac:dyDescent="0.25">
      <c r="A4" s="3" t="s">
        <v>1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11" t="s">
        <v>11</v>
      </c>
      <c r="I4" s="5" t="s">
        <v>2</v>
      </c>
      <c r="J4" s="6" t="s">
        <v>4</v>
      </c>
    </row>
    <row r="5" spans="1:12" ht="16.5" customHeight="1" x14ac:dyDescent="0.2">
      <c r="A5" s="8" t="str">
        <f>'7'!A4:D4</f>
        <v>Canteen</v>
      </c>
      <c r="B5" s="9">
        <f>'1'!J4</f>
        <v>58</v>
      </c>
      <c r="C5" s="9">
        <f>'2'!J4</f>
        <v>58</v>
      </c>
      <c r="D5" s="9">
        <f>'3'!J4</f>
        <v>60</v>
      </c>
      <c r="E5" s="9">
        <f>'4'!J4</f>
        <v>65</v>
      </c>
      <c r="F5" s="9">
        <f>'5'!J4</f>
        <v>60</v>
      </c>
      <c r="G5" s="9">
        <f>'6'!J4</f>
        <v>66</v>
      </c>
      <c r="H5" s="9">
        <f>'7'!J4</f>
        <v>56.5</v>
      </c>
      <c r="I5" s="9">
        <f>AVERAGE(B5:H5)</f>
        <v>60.5</v>
      </c>
      <c r="J5" s="10">
        <f>RANK(I5,$I$5:$I$9,0)</f>
        <v>1</v>
      </c>
    </row>
    <row r="6" spans="1:12" ht="16.5" customHeight="1" x14ac:dyDescent="0.2">
      <c r="A6" s="8" t="str">
        <f>'7'!A5:D5</f>
        <v>Fresh Brew</v>
      </c>
      <c r="B6" s="9">
        <f>'1'!J5</f>
        <v>46</v>
      </c>
      <c r="C6" s="9">
        <f>'2'!J5</f>
        <v>51.5</v>
      </c>
      <c r="D6" s="9">
        <f>'3'!J5</f>
        <v>42</v>
      </c>
      <c r="E6" s="9">
        <f>'4'!J5</f>
        <v>65</v>
      </c>
      <c r="F6" s="9">
        <f>'5'!J5</f>
        <v>49.5</v>
      </c>
      <c r="G6" s="9">
        <f>'6'!J5</f>
        <v>62</v>
      </c>
      <c r="H6" s="9">
        <f>'7'!J5</f>
        <v>36</v>
      </c>
      <c r="I6" s="9">
        <f>AVERAGE(B6:H6)</f>
        <v>50.285714285714285</v>
      </c>
      <c r="J6" s="10">
        <f>RANK(I6,$I$5:$I$9,0)</f>
        <v>4</v>
      </c>
    </row>
    <row r="7" spans="1:12" x14ac:dyDescent="0.2">
      <c r="A7" s="8" t="str">
        <f>'7'!A6:D6</f>
        <v>Gilly National</v>
      </c>
      <c r="B7" s="9">
        <f>'1'!J6</f>
        <v>41</v>
      </c>
      <c r="C7" s="9">
        <f>'2'!J6</f>
        <v>45.5</v>
      </c>
      <c r="D7" s="9">
        <f>'3'!J6</f>
        <v>70</v>
      </c>
      <c r="E7" s="9">
        <f>'4'!J6</f>
        <v>65</v>
      </c>
      <c r="F7" s="9">
        <f>'5'!J6</f>
        <v>61.5</v>
      </c>
      <c r="G7" s="9">
        <f>'6'!J6</f>
        <v>55</v>
      </c>
      <c r="H7" s="9">
        <f>'7'!J6</f>
        <v>33.5</v>
      </c>
      <c r="I7" s="9">
        <f>AVERAGE(B7:H7)</f>
        <v>53.071428571428569</v>
      </c>
      <c r="J7" s="10">
        <f>RANK(I7,$I$5:$I$9,0)</f>
        <v>3</v>
      </c>
    </row>
    <row r="8" spans="1:12" x14ac:dyDescent="0.2">
      <c r="A8" s="8" t="str">
        <f>'7'!A7:D7</f>
        <v>Sodexo</v>
      </c>
      <c r="B8" s="9">
        <f>'1'!J7</f>
        <v>60.5</v>
      </c>
      <c r="C8" s="9">
        <f>'2'!J7</f>
        <v>57.5</v>
      </c>
      <c r="D8" s="9">
        <f>'3'!J7</f>
        <v>64</v>
      </c>
      <c r="E8" s="9">
        <f>'4'!J7</f>
        <v>65</v>
      </c>
      <c r="F8" s="9">
        <f>'5'!J7</f>
        <v>60</v>
      </c>
      <c r="G8" s="9">
        <f>'6'!J7</f>
        <v>62</v>
      </c>
      <c r="H8" s="9">
        <f>'7'!J7</f>
        <v>47</v>
      </c>
      <c r="I8" s="9">
        <f>AVERAGE(B8:H8)</f>
        <v>59.428571428571431</v>
      </c>
      <c r="J8" s="10">
        <f>RANK(I8,$I$5:$I$9,0)</f>
        <v>2</v>
      </c>
    </row>
    <row r="9" spans="1:12" x14ac:dyDescent="0.2">
      <c r="A9" s="8" t="str">
        <f>'7'!A8:D8</f>
        <v>Vend Natural</v>
      </c>
      <c r="B9" s="9">
        <f>'1'!J8</f>
        <v>27</v>
      </c>
      <c r="C9" s="9">
        <f>'2'!J8</f>
        <v>37</v>
      </c>
      <c r="D9" s="9">
        <f>'3'!J8</f>
        <v>19</v>
      </c>
      <c r="E9" s="9">
        <f>'4'!J8</f>
        <v>65</v>
      </c>
      <c r="F9" s="9">
        <f>'5'!J8</f>
        <v>42</v>
      </c>
      <c r="G9" s="9">
        <f>'6'!J8</f>
        <v>53</v>
      </c>
      <c r="H9" s="9">
        <f>'7'!J8</f>
        <v>23</v>
      </c>
      <c r="I9" s="9">
        <f>AVERAGE(B9:H9)</f>
        <v>38</v>
      </c>
      <c r="J9" s="10">
        <f>RANK(I9,$I$5:$I$9,0)</f>
        <v>5</v>
      </c>
    </row>
  </sheetData>
  <mergeCells count="2">
    <mergeCell ref="A1:L1"/>
    <mergeCell ref="A2:L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J25" sqref="J25"/>
    </sheetView>
  </sheetViews>
  <sheetFormatPr defaultRowHeight="15" x14ac:dyDescent="0.2"/>
  <cols>
    <col min="1" max="1" width="42.5703125" style="1" customWidth="1"/>
    <col min="2" max="2" width="7.5703125" style="1" customWidth="1"/>
    <col min="3" max="4" width="10.42578125" style="1" bestFit="1" customWidth="1"/>
    <col min="5" max="16384" width="9.140625" style="1"/>
  </cols>
  <sheetData>
    <row r="1" spans="1:4" ht="15.75" x14ac:dyDescent="0.25">
      <c r="A1" s="58" t="s">
        <v>18</v>
      </c>
      <c r="B1" s="58"/>
      <c r="C1" s="58"/>
      <c r="D1" s="58"/>
    </row>
    <row r="2" spans="1:4" ht="48.75" customHeight="1" x14ac:dyDescent="0.2">
      <c r="A2" s="59" t="str">
        <f>Technical!A2</f>
        <v>RFP783-16008 Snack Vending</v>
      </c>
      <c r="B2" s="59"/>
      <c r="C2" s="59"/>
      <c r="D2" s="59"/>
    </row>
    <row r="3" spans="1:4" ht="15.75" thickBot="1" x14ac:dyDescent="0.25">
      <c r="B3" s="2"/>
      <c r="C3" s="2"/>
    </row>
    <row r="4" spans="1:4" s="7" customFormat="1" ht="124.5" customHeight="1" thickBot="1" x14ac:dyDescent="0.25">
      <c r="A4" s="3" t="s">
        <v>1</v>
      </c>
      <c r="B4" s="11" t="s">
        <v>11</v>
      </c>
      <c r="C4" s="5" t="s">
        <v>19</v>
      </c>
      <c r="D4" s="6" t="s">
        <v>4</v>
      </c>
    </row>
    <row r="5" spans="1:4" ht="16.5" customHeight="1" x14ac:dyDescent="0.2">
      <c r="A5" s="8" t="str">
        <f>'7'!A4:D4</f>
        <v>Canteen</v>
      </c>
      <c r="B5" s="9">
        <f>'7'!E4</f>
        <v>24</v>
      </c>
      <c r="C5" s="9">
        <f>AVERAGE(B5)</f>
        <v>24</v>
      </c>
      <c r="D5" s="10">
        <f>RANK(C5,$C$5:$C$9,0)</f>
        <v>1</v>
      </c>
    </row>
    <row r="6" spans="1:4" ht="16.5" customHeight="1" x14ac:dyDescent="0.2">
      <c r="A6" s="8" t="str">
        <f>'7'!A5:D5</f>
        <v>Fresh Brew</v>
      </c>
      <c r="B6" s="9">
        <f>'7'!E5</f>
        <v>12</v>
      </c>
      <c r="C6" s="9">
        <f t="shared" ref="C6:C7" si="0">AVERAGE(B6)</f>
        <v>12</v>
      </c>
      <c r="D6" s="10">
        <f>RANK(C6,$C$5:$C$9,0)</f>
        <v>3</v>
      </c>
    </row>
    <row r="7" spans="1:4" x14ac:dyDescent="0.2">
      <c r="A7" s="8" t="str">
        <f>'7'!A6:D6</f>
        <v>Gilly National</v>
      </c>
      <c r="B7" s="9">
        <f>'7'!E6</f>
        <v>12</v>
      </c>
      <c r="C7" s="9">
        <f t="shared" si="0"/>
        <v>12</v>
      </c>
      <c r="D7" s="10">
        <f>RANK(C7,$C$5:$C$9,0)</f>
        <v>3</v>
      </c>
    </row>
    <row r="8" spans="1:4" x14ac:dyDescent="0.2">
      <c r="A8" s="8" t="str">
        <f>'7'!A7:D7</f>
        <v>Sodexo</v>
      </c>
      <c r="B8" s="9">
        <f>'7'!E7</f>
        <v>18</v>
      </c>
      <c r="C8" s="9">
        <f t="shared" ref="C8:C9" si="1">AVERAGE(B8)</f>
        <v>18</v>
      </c>
      <c r="D8" s="10">
        <f>RANK(C8,$C$5:$C$9,0)</f>
        <v>2</v>
      </c>
    </row>
    <row r="9" spans="1:4" x14ac:dyDescent="0.2">
      <c r="A9" s="8" t="str">
        <f>'7'!A8:D8</f>
        <v>Vend Natural</v>
      </c>
      <c r="B9" s="9">
        <f>'7'!E8</f>
        <v>12</v>
      </c>
      <c r="C9" s="9">
        <f t="shared" si="1"/>
        <v>12</v>
      </c>
      <c r="D9" s="10">
        <f>RANK(C9,$C$5:$C$9,0)</f>
        <v>3</v>
      </c>
    </row>
  </sheetData>
  <mergeCells count="2">
    <mergeCell ref="A2:D2"/>
    <mergeCell ref="A1:D1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workbookViewId="0">
      <selection activeCell="A32" sqref="A32"/>
    </sheetView>
  </sheetViews>
  <sheetFormatPr defaultRowHeight="15" x14ac:dyDescent="0.2"/>
  <cols>
    <col min="1" max="1" width="42.5703125" style="1" customWidth="1"/>
    <col min="2" max="11" width="7.5703125" style="1" customWidth="1"/>
    <col min="12" max="12" width="10.42578125" style="1" customWidth="1"/>
    <col min="13" max="13" width="12.140625" style="1" customWidth="1"/>
    <col min="14" max="14" width="11.7109375" style="1" customWidth="1"/>
    <col min="15" max="16384" width="9.140625" style="1"/>
  </cols>
  <sheetData>
    <row r="1" spans="1:12" ht="15.75" x14ac:dyDescent="0.25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2" ht="26.25" customHeight="1" x14ac:dyDescent="0.2">
      <c r="A2" s="59" t="str">
        <f>Technical!A2</f>
        <v>RFP783-16008 Snack Vending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ht="15.75" thickBot="1" x14ac:dyDescent="0.25">
      <c r="I3" s="2"/>
      <c r="J3" s="2"/>
      <c r="K3" s="2"/>
      <c r="L3" s="2"/>
    </row>
    <row r="4" spans="1:12" s="7" customFormat="1" ht="124.5" customHeight="1" thickBot="1" x14ac:dyDescent="0.25">
      <c r="A4" s="3" t="s">
        <v>1</v>
      </c>
      <c r="B4" s="4" t="str">
        <f>Technical!B4</f>
        <v>Evaluator 1</v>
      </c>
      <c r="C4" s="4" t="str">
        <f>Technical!C4</f>
        <v>Evaluator 2</v>
      </c>
      <c r="D4" s="4" t="str">
        <f>Technical!D4</f>
        <v>Evaluator 3</v>
      </c>
      <c r="E4" s="4" t="str">
        <f>Technical!E4</f>
        <v>Evaluator 4</v>
      </c>
      <c r="F4" s="4" t="str">
        <f>Technical!F4</f>
        <v>Evaluator 5</v>
      </c>
      <c r="G4" s="4" t="str">
        <f>Technical!G4</f>
        <v>Evaluator 6</v>
      </c>
      <c r="H4" s="11" t="str">
        <f>Technical!H4</f>
        <v>Evaluator 7</v>
      </c>
      <c r="I4" s="5" t="s">
        <v>2</v>
      </c>
      <c r="J4" s="21" t="s">
        <v>20</v>
      </c>
      <c r="K4" s="5" t="s">
        <v>3</v>
      </c>
      <c r="L4" s="6" t="s">
        <v>4</v>
      </c>
    </row>
    <row r="5" spans="1:12" ht="16.5" customHeight="1" x14ac:dyDescent="0.2">
      <c r="A5" s="8" t="str">
        <f>'7'!A4:D4</f>
        <v>Canteen</v>
      </c>
      <c r="B5" s="9">
        <f>Technical!B5</f>
        <v>58</v>
      </c>
      <c r="C5" s="9">
        <f>Technical!C5</f>
        <v>58</v>
      </c>
      <c r="D5" s="9">
        <f>Technical!D5</f>
        <v>60</v>
      </c>
      <c r="E5" s="9">
        <f>Technical!E5</f>
        <v>65</v>
      </c>
      <c r="F5" s="9">
        <f>Technical!F5</f>
        <v>60</v>
      </c>
      <c r="G5" s="9">
        <f>Technical!G5</f>
        <v>66</v>
      </c>
      <c r="H5" s="9">
        <f>Technical!H5</f>
        <v>56.5</v>
      </c>
      <c r="I5" s="9">
        <f>AVERAGE(B5:H5)</f>
        <v>60.5</v>
      </c>
      <c r="J5" s="22">
        <f>'Non-Technical'!C5</f>
        <v>24</v>
      </c>
      <c r="K5" s="9">
        <f>I5+J5</f>
        <v>84.5</v>
      </c>
      <c r="L5" s="10">
        <f>RANK(K5,$K$5:$K$9,0)</f>
        <v>1</v>
      </c>
    </row>
    <row r="6" spans="1:12" ht="16.5" customHeight="1" x14ac:dyDescent="0.2">
      <c r="A6" s="8" t="str">
        <f>'7'!A5:D5</f>
        <v>Fresh Brew</v>
      </c>
      <c r="B6" s="9">
        <f>Technical!B6</f>
        <v>46</v>
      </c>
      <c r="C6" s="9">
        <f>Technical!C6</f>
        <v>51.5</v>
      </c>
      <c r="D6" s="9">
        <f>Technical!D6</f>
        <v>42</v>
      </c>
      <c r="E6" s="9">
        <f>Technical!E6</f>
        <v>65</v>
      </c>
      <c r="F6" s="9">
        <f>Technical!F6</f>
        <v>49.5</v>
      </c>
      <c r="G6" s="9">
        <f>Technical!G6</f>
        <v>62</v>
      </c>
      <c r="H6" s="9">
        <f>Technical!H6</f>
        <v>36</v>
      </c>
      <c r="I6" s="9">
        <f>AVERAGE(B6:H6)</f>
        <v>50.285714285714285</v>
      </c>
      <c r="J6" s="22">
        <f>'Non-Technical'!C6</f>
        <v>12</v>
      </c>
      <c r="K6" s="9">
        <f>I6+J6</f>
        <v>62.285714285714285</v>
      </c>
      <c r="L6" s="10">
        <f>RANK(K6,$K$5:$K$9,0)</f>
        <v>4</v>
      </c>
    </row>
    <row r="7" spans="1:12" x14ac:dyDescent="0.2">
      <c r="A7" s="8" t="str">
        <f>'7'!A6:D6</f>
        <v>Gilly National</v>
      </c>
      <c r="B7" s="9">
        <f>Technical!B7</f>
        <v>41</v>
      </c>
      <c r="C7" s="9">
        <f>Technical!C7</f>
        <v>45.5</v>
      </c>
      <c r="D7" s="9">
        <f>Technical!D7</f>
        <v>70</v>
      </c>
      <c r="E7" s="9">
        <f>Technical!E7</f>
        <v>65</v>
      </c>
      <c r="F7" s="9">
        <f>Technical!F7</f>
        <v>61.5</v>
      </c>
      <c r="G7" s="9">
        <f>Technical!G7</f>
        <v>55</v>
      </c>
      <c r="H7" s="9">
        <f>Technical!H7</f>
        <v>33.5</v>
      </c>
      <c r="I7" s="9">
        <f>AVERAGE(B7:H7)</f>
        <v>53.071428571428569</v>
      </c>
      <c r="J7" s="22">
        <f>'Non-Technical'!C7</f>
        <v>12</v>
      </c>
      <c r="K7" s="9">
        <f t="shared" ref="K7:K9" si="0">I7+J7</f>
        <v>65.071428571428569</v>
      </c>
      <c r="L7" s="10">
        <f>RANK(K7,$K$5:$K$9,0)</f>
        <v>3</v>
      </c>
    </row>
    <row r="8" spans="1:12" x14ac:dyDescent="0.2">
      <c r="A8" s="8" t="str">
        <f>'7'!A7:D7</f>
        <v>Sodexo</v>
      </c>
      <c r="B8" s="9">
        <f>Technical!B8</f>
        <v>60.5</v>
      </c>
      <c r="C8" s="9">
        <f>Technical!C8</f>
        <v>57.5</v>
      </c>
      <c r="D8" s="9">
        <f>Technical!D8</f>
        <v>64</v>
      </c>
      <c r="E8" s="9">
        <f>Technical!E8</f>
        <v>65</v>
      </c>
      <c r="F8" s="9">
        <f>Technical!F8</f>
        <v>60</v>
      </c>
      <c r="G8" s="9">
        <f>Technical!G8</f>
        <v>62</v>
      </c>
      <c r="H8" s="9">
        <f>Technical!H8</f>
        <v>47</v>
      </c>
      <c r="I8" s="9">
        <f>AVERAGE(B8:H8)</f>
        <v>59.428571428571431</v>
      </c>
      <c r="J8" s="22">
        <f>'Non-Technical'!C8</f>
        <v>18</v>
      </c>
      <c r="K8" s="9">
        <f t="shared" si="0"/>
        <v>77.428571428571431</v>
      </c>
      <c r="L8" s="10">
        <f>RANK(K8,$K$5:$K$9,0)</f>
        <v>2</v>
      </c>
    </row>
    <row r="9" spans="1:12" x14ac:dyDescent="0.2">
      <c r="A9" s="8" t="str">
        <f>'7'!A8:D8</f>
        <v>Vend Natural</v>
      </c>
      <c r="B9" s="9">
        <f>Technical!B9</f>
        <v>27</v>
      </c>
      <c r="C9" s="9">
        <f>Technical!C9</f>
        <v>37</v>
      </c>
      <c r="D9" s="9">
        <f>Technical!D9</f>
        <v>19</v>
      </c>
      <c r="E9" s="9">
        <f>Technical!E9</f>
        <v>65</v>
      </c>
      <c r="F9" s="9">
        <f>Technical!F9</f>
        <v>42</v>
      </c>
      <c r="G9" s="9">
        <f>Technical!G9</f>
        <v>53</v>
      </c>
      <c r="H9" s="9">
        <f>Technical!H9</f>
        <v>23</v>
      </c>
      <c r="I9" s="9">
        <f>AVERAGE(B9:H9)</f>
        <v>38</v>
      </c>
      <c r="J9" s="22">
        <f>'Non-Technical'!C9</f>
        <v>12</v>
      </c>
      <c r="K9" s="9">
        <f t="shared" si="0"/>
        <v>50</v>
      </c>
      <c r="L9" s="10">
        <f>RANK(K9,$K$5:$K$9,0)</f>
        <v>5</v>
      </c>
    </row>
  </sheetData>
  <mergeCells count="2">
    <mergeCell ref="A1:L1"/>
    <mergeCell ref="A2:L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4"/>
  <sheetViews>
    <sheetView tabSelected="1" workbookViewId="0"/>
  </sheetViews>
  <sheetFormatPr defaultRowHeight="12.75" x14ac:dyDescent="0.2"/>
  <cols>
    <col min="1" max="1" width="2" style="20" customWidth="1"/>
    <col min="2" max="2" width="27.5703125" style="20" bestFit="1" customWidth="1"/>
    <col min="3" max="3" width="12" style="20" customWidth="1"/>
    <col min="4" max="4" width="10.7109375" style="20" customWidth="1"/>
    <col min="5" max="5" width="19" style="20" customWidth="1"/>
    <col min="6" max="6" width="12.140625" style="20" customWidth="1"/>
    <col min="7" max="7" width="10.42578125" style="20" customWidth="1"/>
    <col min="8" max="8" width="20" style="20" customWidth="1"/>
    <col min="9" max="9" width="11.42578125" style="20" customWidth="1"/>
    <col min="10" max="10" width="9" style="20" customWidth="1"/>
    <col min="11" max="11" width="16.5703125" style="20" customWidth="1"/>
    <col min="12" max="12" width="11.42578125" style="20" customWidth="1"/>
    <col min="13" max="14" width="10" style="20" customWidth="1"/>
    <col min="15" max="15" width="11.42578125" style="20" customWidth="1"/>
    <col min="16" max="17" width="10" style="20" customWidth="1"/>
    <col min="18" max="16384" width="9.140625" style="20"/>
  </cols>
  <sheetData>
    <row r="1" spans="2:19" ht="15.75" x14ac:dyDescent="0.25">
      <c r="B1" s="75" t="s">
        <v>30</v>
      </c>
      <c r="C1" s="75"/>
      <c r="D1" s="75"/>
      <c r="E1" s="34" t="str">
        <f>[1]Cover!A6</f>
        <v>RFP783-16008 Snack Vending</v>
      </c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2:19" ht="15.75" customHeight="1" x14ac:dyDescent="0.25">
      <c r="C2" s="34"/>
      <c r="D2" s="34"/>
      <c r="E2" s="34"/>
      <c r="F2" s="34"/>
      <c r="G2" s="34"/>
    </row>
    <row r="3" spans="2:19" ht="15" customHeight="1" x14ac:dyDescent="0.2">
      <c r="B3" s="35" t="s">
        <v>31</v>
      </c>
      <c r="C3" s="76">
        <f>[1]Cover!E13</f>
        <v>0</v>
      </c>
      <c r="D3" s="76"/>
      <c r="E3" s="76"/>
      <c r="F3" s="76"/>
    </row>
    <row r="4" spans="2:19" ht="15" customHeight="1" x14ac:dyDescent="0.2">
      <c r="F4" s="1"/>
    </row>
    <row r="5" spans="2:19" ht="16.5" thickBot="1" x14ac:dyDescent="0.3">
      <c r="B5" s="1"/>
      <c r="C5" s="71" t="s">
        <v>32</v>
      </c>
      <c r="D5" s="71"/>
      <c r="E5" s="71"/>
      <c r="F5" s="71" t="s">
        <v>14</v>
      </c>
      <c r="G5" s="71"/>
      <c r="H5" s="71"/>
      <c r="I5" s="71" t="s">
        <v>15</v>
      </c>
      <c r="J5" s="71"/>
      <c r="K5" s="71"/>
      <c r="L5" s="71" t="s">
        <v>21</v>
      </c>
      <c r="M5" s="71"/>
      <c r="N5" s="71"/>
      <c r="O5" s="71" t="s">
        <v>22</v>
      </c>
      <c r="P5" s="71"/>
      <c r="Q5" s="71"/>
    </row>
    <row r="6" spans="2:19" ht="353.25" customHeight="1" x14ac:dyDescent="0.2">
      <c r="B6" s="36"/>
      <c r="C6" s="72" t="s">
        <v>50</v>
      </c>
      <c r="D6" s="73"/>
      <c r="E6" s="74"/>
      <c r="F6" s="72" t="s">
        <v>33</v>
      </c>
      <c r="G6" s="73"/>
      <c r="H6" s="74"/>
      <c r="I6" s="72" t="s">
        <v>34</v>
      </c>
      <c r="J6" s="73"/>
      <c r="K6" s="74"/>
      <c r="L6" s="72" t="s">
        <v>35</v>
      </c>
      <c r="M6" s="73"/>
      <c r="N6" s="74"/>
      <c r="O6" s="72" t="s">
        <v>36</v>
      </c>
      <c r="P6" s="73"/>
      <c r="Q6" s="74"/>
      <c r="R6" s="37" t="s">
        <v>37</v>
      </c>
    </row>
    <row r="7" spans="2:19" x14ac:dyDescent="0.2">
      <c r="B7" s="38" t="s">
        <v>12</v>
      </c>
      <c r="C7" s="39" t="s">
        <v>38</v>
      </c>
      <c r="D7" s="40" t="s">
        <v>39</v>
      </c>
      <c r="E7" s="41" t="s">
        <v>40</v>
      </c>
      <c r="F7" s="42" t="s">
        <v>38</v>
      </c>
      <c r="G7" s="43" t="s">
        <v>39</v>
      </c>
      <c r="H7" s="44" t="s">
        <v>40</v>
      </c>
      <c r="I7" s="42" t="s">
        <v>38</v>
      </c>
      <c r="J7" s="43" t="s">
        <v>39</v>
      </c>
      <c r="K7" s="44" t="s">
        <v>40</v>
      </c>
      <c r="L7" s="39" t="s">
        <v>38</v>
      </c>
      <c r="M7" s="40" t="s">
        <v>39</v>
      </c>
      <c r="N7" s="41" t="s">
        <v>40</v>
      </c>
      <c r="O7" s="39" t="s">
        <v>38</v>
      </c>
      <c r="P7" s="40" t="s">
        <v>39</v>
      </c>
      <c r="Q7" s="41" t="s">
        <v>40</v>
      </c>
      <c r="R7" s="45"/>
    </row>
    <row r="8" spans="2:19" x14ac:dyDescent="0.2">
      <c r="B8" s="46" t="str">
        <f>'[1]RFP Submittal'!A4</f>
        <v>Canteen</v>
      </c>
      <c r="C8" s="47"/>
      <c r="D8" s="48">
        <v>6</v>
      </c>
      <c r="E8" s="49">
        <f>C8*D8</f>
        <v>0</v>
      </c>
      <c r="F8" s="47"/>
      <c r="G8" s="50">
        <v>5</v>
      </c>
      <c r="H8" s="51">
        <f>F8*G8</f>
        <v>0</v>
      </c>
      <c r="I8" s="47"/>
      <c r="J8" s="50">
        <v>4</v>
      </c>
      <c r="K8" s="51">
        <f>I8*J8</f>
        <v>0</v>
      </c>
      <c r="L8" s="47"/>
      <c r="M8" s="48">
        <v>2</v>
      </c>
      <c r="N8" s="49">
        <f>L8*M8</f>
        <v>0</v>
      </c>
      <c r="O8" s="47"/>
      <c r="P8" s="48">
        <v>3</v>
      </c>
      <c r="Q8" s="49">
        <f>O8*P8</f>
        <v>0</v>
      </c>
      <c r="R8" s="45">
        <f>N8+K8+H8+E8+Q8</f>
        <v>0</v>
      </c>
    </row>
    <row r="9" spans="2:19" x14ac:dyDescent="0.2">
      <c r="B9" s="46" t="str">
        <f>'[1]RFP Submittal'!A5</f>
        <v>Fresh Brew</v>
      </c>
      <c r="C9" s="47"/>
      <c r="D9" s="48">
        <v>6</v>
      </c>
      <c r="E9" s="49">
        <f t="shared" ref="E9:E12" si="0">C9*D9</f>
        <v>0</v>
      </c>
      <c r="F9" s="47"/>
      <c r="G9" s="50">
        <v>5</v>
      </c>
      <c r="H9" s="51">
        <f t="shared" ref="H9:H12" si="1">F9*G9</f>
        <v>0</v>
      </c>
      <c r="I9" s="47"/>
      <c r="J9" s="50">
        <v>4</v>
      </c>
      <c r="K9" s="51">
        <f t="shared" ref="K9:K12" si="2">I9*J9</f>
        <v>0</v>
      </c>
      <c r="L9" s="47"/>
      <c r="M9" s="48">
        <v>2</v>
      </c>
      <c r="N9" s="49">
        <f t="shared" ref="N9:N12" si="3">L9*M9</f>
        <v>0</v>
      </c>
      <c r="O9" s="47"/>
      <c r="P9" s="48">
        <v>3</v>
      </c>
      <c r="Q9" s="49">
        <f t="shared" ref="Q9:Q12" si="4">O9*P9</f>
        <v>0</v>
      </c>
      <c r="R9" s="45">
        <f t="shared" ref="R9:R12" si="5">N9+K9+H9+E9+Q9</f>
        <v>0</v>
      </c>
    </row>
    <row r="10" spans="2:19" x14ac:dyDescent="0.2">
      <c r="B10" s="46" t="str">
        <f>'[1]RFP Submittal'!A6</f>
        <v>Gilly National</v>
      </c>
      <c r="C10" s="47"/>
      <c r="D10" s="48">
        <v>6</v>
      </c>
      <c r="E10" s="49">
        <f t="shared" si="0"/>
        <v>0</v>
      </c>
      <c r="F10" s="47"/>
      <c r="G10" s="50">
        <v>5</v>
      </c>
      <c r="H10" s="51">
        <f t="shared" si="1"/>
        <v>0</v>
      </c>
      <c r="I10" s="47"/>
      <c r="J10" s="50">
        <v>4</v>
      </c>
      <c r="K10" s="51">
        <f t="shared" si="2"/>
        <v>0</v>
      </c>
      <c r="L10" s="47"/>
      <c r="M10" s="48">
        <v>2</v>
      </c>
      <c r="N10" s="49">
        <f t="shared" si="3"/>
        <v>0</v>
      </c>
      <c r="O10" s="47"/>
      <c r="P10" s="48">
        <v>3</v>
      </c>
      <c r="Q10" s="49">
        <f t="shared" si="4"/>
        <v>0</v>
      </c>
      <c r="R10" s="45">
        <f t="shared" si="5"/>
        <v>0</v>
      </c>
    </row>
    <row r="11" spans="2:19" x14ac:dyDescent="0.2">
      <c r="B11" s="46" t="str">
        <f>'[1]RFP Submittal'!A7</f>
        <v>Sodexo</v>
      </c>
      <c r="C11" s="47"/>
      <c r="D11" s="48">
        <v>6</v>
      </c>
      <c r="E11" s="49">
        <f t="shared" si="0"/>
        <v>0</v>
      </c>
      <c r="F11" s="47"/>
      <c r="G11" s="50">
        <v>5</v>
      </c>
      <c r="H11" s="51">
        <f t="shared" si="1"/>
        <v>0</v>
      </c>
      <c r="I11" s="47"/>
      <c r="J11" s="50">
        <v>4</v>
      </c>
      <c r="K11" s="51">
        <f t="shared" si="2"/>
        <v>0</v>
      </c>
      <c r="L11" s="47"/>
      <c r="M11" s="48">
        <v>2</v>
      </c>
      <c r="N11" s="49">
        <f t="shared" si="3"/>
        <v>0</v>
      </c>
      <c r="O11" s="47"/>
      <c r="P11" s="48">
        <v>3</v>
      </c>
      <c r="Q11" s="49">
        <f t="shared" si="4"/>
        <v>0</v>
      </c>
      <c r="R11" s="45">
        <f t="shared" si="5"/>
        <v>0</v>
      </c>
    </row>
    <row r="12" spans="2:19" x14ac:dyDescent="0.2">
      <c r="B12" s="46" t="str">
        <f>'[1]RFP Submittal'!A8</f>
        <v>Vend Natural</v>
      </c>
      <c r="C12" s="47"/>
      <c r="D12" s="48">
        <v>6</v>
      </c>
      <c r="E12" s="49">
        <f t="shared" si="0"/>
        <v>0</v>
      </c>
      <c r="F12" s="47"/>
      <c r="G12" s="50">
        <v>5</v>
      </c>
      <c r="H12" s="51">
        <f t="shared" si="1"/>
        <v>0</v>
      </c>
      <c r="I12" s="47"/>
      <c r="J12" s="50">
        <v>4</v>
      </c>
      <c r="K12" s="51">
        <f t="shared" si="2"/>
        <v>0</v>
      </c>
      <c r="L12" s="47"/>
      <c r="M12" s="48">
        <v>2</v>
      </c>
      <c r="N12" s="49">
        <f t="shared" si="3"/>
        <v>0</v>
      </c>
      <c r="O12" s="47"/>
      <c r="P12" s="48">
        <v>3</v>
      </c>
      <c r="Q12" s="49">
        <f t="shared" si="4"/>
        <v>0</v>
      </c>
      <c r="R12" s="52">
        <f t="shared" si="5"/>
        <v>0</v>
      </c>
    </row>
    <row r="13" spans="2:19" x14ac:dyDescent="0.2"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</row>
    <row r="14" spans="2:19" x14ac:dyDescent="0.2">
      <c r="B14" s="62" t="s">
        <v>41</v>
      </c>
      <c r="C14" s="63"/>
      <c r="D14" s="63"/>
      <c r="E14" s="64"/>
      <c r="F14" s="53"/>
      <c r="G14" s="53" t="s">
        <v>42</v>
      </c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</row>
    <row r="15" spans="2:19" x14ac:dyDescent="0.2">
      <c r="B15" s="65"/>
      <c r="C15" s="66"/>
      <c r="D15" s="66"/>
      <c r="E15" s="67"/>
      <c r="F15" s="53"/>
      <c r="G15" s="53" t="s">
        <v>43</v>
      </c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</row>
    <row r="16" spans="2:19" x14ac:dyDescent="0.2">
      <c r="B16" s="65"/>
      <c r="C16" s="66"/>
      <c r="D16" s="66"/>
      <c r="E16" s="67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</row>
    <row r="17" spans="2:18" x14ac:dyDescent="0.2">
      <c r="B17" s="68"/>
      <c r="C17" s="69"/>
      <c r="D17" s="69"/>
      <c r="E17" s="70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</row>
    <row r="19" spans="2:18" x14ac:dyDescent="0.2">
      <c r="B19" s="60" t="s">
        <v>44</v>
      </c>
      <c r="C19" s="61"/>
      <c r="D19" s="61"/>
      <c r="E19" s="61"/>
    </row>
    <row r="20" spans="2:18" x14ac:dyDescent="0.2">
      <c r="B20" s="60" t="s">
        <v>45</v>
      </c>
      <c r="C20" s="61"/>
      <c r="D20" s="61"/>
      <c r="E20" s="61"/>
    </row>
    <row r="21" spans="2:18" x14ac:dyDescent="0.2">
      <c r="B21" s="60" t="s">
        <v>46</v>
      </c>
      <c r="C21" s="61"/>
      <c r="D21" s="61"/>
      <c r="E21" s="61"/>
    </row>
    <row r="22" spans="2:18" x14ac:dyDescent="0.2">
      <c r="B22" s="60" t="s">
        <v>47</v>
      </c>
      <c r="C22" s="61"/>
      <c r="D22" s="61"/>
      <c r="E22" s="61"/>
    </row>
    <row r="23" spans="2:18" x14ac:dyDescent="0.2">
      <c r="B23" s="60" t="s">
        <v>48</v>
      </c>
      <c r="C23" s="61"/>
      <c r="D23" s="61"/>
      <c r="E23" s="61"/>
    </row>
    <row r="24" spans="2:18" x14ac:dyDescent="0.2">
      <c r="B24" s="60" t="s">
        <v>49</v>
      </c>
      <c r="C24" s="61"/>
      <c r="D24" s="61"/>
      <c r="E24" s="61"/>
    </row>
  </sheetData>
  <mergeCells count="19">
    <mergeCell ref="B1:D1"/>
    <mergeCell ref="C3:F3"/>
    <mergeCell ref="C5:E5"/>
    <mergeCell ref="F5:H5"/>
    <mergeCell ref="I5:K5"/>
    <mergeCell ref="O5:Q5"/>
    <mergeCell ref="C6:E6"/>
    <mergeCell ref="F6:H6"/>
    <mergeCell ref="I6:K6"/>
    <mergeCell ref="L6:N6"/>
    <mergeCell ref="O6:Q6"/>
    <mergeCell ref="L5:N5"/>
    <mergeCell ref="B24:E24"/>
    <mergeCell ref="B14:E17"/>
    <mergeCell ref="B19:E19"/>
    <mergeCell ref="B20:E20"/>
    <mergeCell ref="B21:E21"/>
    <mergeCell ref="B22:E22"/>
    <mergeCell ref="B23:E2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1</vt:lpstr>
      <vt:lpstr>2</vt:lpstr>
      <vt:lpstr>3</vt:lpstr>
      <vt:lpstr>4</vt:lpstr>
      <vt:lpstr>5</vt:lpstr>
      <vt:lpstr>6</vt:lpstr>
      <vt:lpstr>7</vt:lpstr>
      <vt:lpstr>Technical</vt:lpstr>
      <vt:lpstr>Non-Technical</vt:lpstr>
      <vt:lpstr>Summary</vt:lpstr>
      <vt:lpstr>Evaluation Matrix</vt:lpstr>
    </vt:vector>
  </TitlesOfParts>
  <Company>University of Houston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Phan, Liz</cp:lastModifiedBy>
  <cp:lastPrinted>2013-06-21T21:40:12Z</cp:lastPrinted>
  <dcterms:created xsi:type="dcterms:W3CDTF">2013-06-21T21:38:22Z</dcterms:created>
  <dcterms:modified xsi:type="dcterms:W3CDTF">2017-06-15T15:02:45Z</dcterms:modified>
</cp:coreProperties>
</file>