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10" yWindow="75" windowWidth="17115" windowHeight="9855" tabRatio="780" activeTab="9"/>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Matrix" sheetId="12" r:id="rId11"/>
  </sheets>
  <externalReferences>
    <externalReference r:id="rId12"/>
  </externalReferences>
  <calcPr calcId="145621"/>
</workbook>
</file>

<file path=xl/calcChain.xml><?xml version="1.0" encoding="utf-8"?>
<calcChain xmlns="http://schemas.openxmlformats.org/spreadsheetml/2006/main">
  <c r="N10" i="12" l="1"/>
  <c r="O10" i="12" s="1"/>
  <c r="K10" i="12"/>
  <c r="H10" i="12"/>
  <c r="E10" i="12"/>
  <c r="B10" i="12"/>
  <c r="N9" i="12"/>
  <c r="O9" i="12" s="1"/>
  <c r="K9" i="12"/>
  <c r="H9" i="12"/>
  <c r="E9" i="12"/>
  <c r="B9" i="12"/>
  <c r="O8" i="12"/>
  <c r="N8" i="12"/>
  <c r="K8" i="12"/>
  <c r="H8" i="12"/>
  <c r="E8" i="12"/>
  <c r="B8" i="12"/>
  <c r="E1" i="12"/>
  <c r="A2" i="7" l="1"/>
  <c r="A2" i="6"/>
  <c r="B7" i="6" l="1"/>
  <c r="I5" i="4"/>
  <c r="B6" i="6"/>
  <c r="B5" i="6"/>
  <c r="I6" i="4" l="1"/>
  <c r="I4" i="4"/>
  <c r="H4" i="7"/>
  <c r="C4" i="7"/>
  <c r="D4" i="7"/>
  <c r="E4" i="7"/>
  <c r="F4" i="7"/>
  <c r="G4" i="7"/>
  <c r="B4" i="7"/>
  <c r="I6" i="11" l="1"/>
  <c r="I5" i="11"/>
  <c r="I4" i="11"/>
  <c r="I6" i="10"/>
  <c r="I5" i="10"/>
  <c r="I4" i="10"/>
  <c r="I6" i="9"/>
  <c r="I5" i="9"/>
  <c r="I4" i="9"/>
  <c r="I6" i="5"/>
  <c r="I5" i="5"/>
  <c r="I4" i="5"/>
  <c r="I6" i="3"/>
  <c r="I5" i="3"/>
  <c r="I4" i="3"/>
  <c r="I5" i="2"/>
  <c r="I6" i="2"/>
  <c r="I4" i="2"/>
  <c r="G6" i="1" l="1"/>
  <c r="G6" i="7" s="1"/>
  <c r="G7" i="1"/>
  <c r="G7" i="7" s="1"/>
  <c r="G5" i="1"/>
  <c r="G5" i="7" s="1"/>
  <c r="F6" i="1" l="1"/>
  <c r="F6" i="7" s="1"/>
  <c r="F7" i="1"/>
  <c r="F7" i="7" s="1"/>
  <c r="F5" i="1"/>
  <c r="F5" i="7" s="1"/>
  <c r="E6" i="1" l="1"/>
  <c r="E6" i="7" s="1"/>
  <c r="E7" i="1"/>
  <c r="E7" i="7" s="1"/>
  <c r="E5" i="1"/>
  <c r="E5" i="7" s="1"/>
  <c r="C7" i="6" l="1"/>
  <c r="J7" i="7" s="1"/>
  <c r="C6" i="6"/>
  <c r="J6" i="7" s="1"/>
  <c r="C5" i="6"/>
  <c r="J5" i="7" s="1"/>
  <c r="A7" i="7"/>
  <c r="A6" i="7"/>
  <c r="A5" i="7"/>
  <c r="A7" i="6"/>
  <c r="A6" i="6"/>
  <c r="A5" i="6"/>
  <c r="D5" i="6" l="1"/>
  <c r="D6" i="6" l="1"/>
  <c r="D7" i="6"/>
  <c r="H6" i="1"/>
  <c r="H6" i="7" s="1"/>
  <c r="H7" i="1"/>
  <c r="H7" i="7" s="1"/>
  <c r="H5" i="1"/>
  <c r="H5" i="7" s="1"/>
  <c r="D6" i="1"/>
  <c r="D6" i="7" s="1"/>
  <c r="D7" i="1"/>
  <c r="D7" i="7" s="1"/>
  <c r="D5" i="1"/>
  <c r="D5" i="7" s="1"/>
  <c r="C6" i="1"/>
  <c r="C6" i="7" s="1"/>
  <c r="C7" i="1"/>
  <c r="C7" i="7" s="1"/>
  <c r="C5" i="1"/>
  <c r="C5" i="7" s="1"/>
  <c r="B6" i="1"/>
  <c r="B6" i="7" s="1"/>
  <c r="B7" i="1"/>
  <c r="B7" i="7" s="1"/>
  <c r="B5" i="1"/>
  <c r="B5" i="7" s="1"/>
  <c r="A6" i="1"/>
  <c r="A7" i="1"/>
  <c r="A5" i="1"/>
  <c r="I5" i="7" l="1"/>
  <c r="K5" i="7" s="1"/>
  <c r="I7" i="7"/>
  <c r="K7" i="7" s="1"/>
  <c r="I6" i="7"/>
  <c r="K6" i="7" s="1"/>
  <c r="I5" i="1"/>
  <c r="I7" i="1"/>
  <c r="I6" i="1"/>
  <c r="L6" i="7" l="1"/>
  <c r="L5" i="7"/>
  <c r="L7" i="7"/>
  <c r="J6" i="1"/>
  <c r="J7" i="1"/>
  <c r="J5" i="1"/>
</calcChain>
</file>

<file path=xl/sharedStrings.xml><?xml version="1.0" encoding="utf-8"?>
<sst xmlns="http://schemas.openxmlformats.org/spreadsheetml/2006/main" count="135" uniqueCount="48">
  <si>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</si>
  <si>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</si>
  <si>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</si>
  <si>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</si>
  <si>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</si>
  <si>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</si>
  <si>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</si>
  <si>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</si>
  <si>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</si>
  <si>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</si>
  <si>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</si>
  <si>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</si>
  <si>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</si>
  <si>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</si>
  <si>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</si>
  <si>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</si>
  <si>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</si>
  <si>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</si>
  <si>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</si>
  <si>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</si>
  <si>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</si>
  <si>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</si>
  <si>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Envision Strategies</t>
  </si>
  <si>
    <t>Porter Khouw Consulting</t>
  </si>
  <si>
    <t>The Pulse Group</t>
  </si>
  <si>
    <t>RFP730-16113 Business and Service Review of Campus Dining Services Program</t>
  </si>
  <si>
    <t>RESPONDENT EVALUATION MATRIX</t>
  </si>
  <si>
    <t>Evaluator Name:</t>
  </si>
  <si>
    <t>Name</t>
  </si>
  <si>
    <t xml:space="preserve">Criteria 1 </t>
  </si>
  <si>
    <t>Demonstrated ability of the Contractor to fulfill current and predicted University needs:
• Respondent’s demonstrated professional experience performing the requested services (an independent, comprehensive evaluation of campus contracted dining services, including a review of current meal plan structure in university settings of similar types and size (please provide the names of current clients and the number of years that you have been providing these services).
• Respondent’s timeframe to complete the desired review
• Ability to make recommendations for service, operational, and financial enhancements regarding Dining Services, including but not limited to evaluating the opportunity to make recommendations for meal plan changes.
• Ability to develop a five-year business plan for its recommendations.
• Stability and success of the Contractor’s business including but not limited to; demonstrated capability and financial resources to perform the work in the time projected. 
• Guaranteed turnaround time</t>
  </si>
  <si>
    <t>Proposed operational and transition plan with schedule.</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</si>
  <si>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</si>
  <si>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</si>
  <si>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</si>
  <si>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</si>
  <si>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</si>
  <si>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</si>
  <si>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</si>
  <si>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</si>
  <si>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</si>
  <si>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</si>
  <si>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</si>
  <si>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</si>
  <si>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</si>
  <si>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</si>
  <si>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</si>
  <si>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rPr>
        <b/>
        <sz val="10"/>
        <rFont val="Calibri"/>
        <family val="2"/>
        <scheme val="minor"/>
      </rPr>
      <t>Rate for desired services</t>
    </r>
    <r>
      <rPr>
        <b/>
        <sz val="10"/>
        <color rgb="FFFF0000"/>
        <rFont val="Calibri"/>
        <family val="2"/>
        <scheme val="minor"/>
      </rPr>
      <t xml:space="preserve">
**DO NOT EVALUATE.  ONLY Evaluation 7 WILL EVALUTATE**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</si>
</sst>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Arial"/>
      <family val="2"/>
    </font>
    <font>
      <b/>
      <sz val="11"/>
      <name val="Calibri"/>
      <family val="2"/>
      <scheme val="minor"/>
    </font>
    <font>
      <sz val="12"/>
      <color rgb="FFFF0000"/>
      <name val="Arial"/>
      <family val="2"/>
    </font>
    <font>
      <b/>
      <sz val="10"/>
      <name val="Calibri"/>
      <family val="2"/>
      <scheme val="minor"/>
    </font>
    <font>
      <sz val="10"/>
      <name val="Calibri"/>
      <family val="2"/>
      <scheme val="minor"/>
    </font>
    <font>
      <sz val="10"/>
      <color rgb="FFFF0000"/>
      <name val="Calibri"/>
      <family val="2"/>
      <scheme val="minor"/>
    </font>
    <font>
      <sz val="11"/>
      <name val="Arial"/>
      <family val="2"/>
    </font>
    <font>
      <sz val="12"/>
      <name val="Arial"/>
      <family val="2"/>
    </font>
    <font>
      <sz val="10"/>
      <color theme="1"/>
      <name val="Calibri"/>
      <family val="2"/>
      <scheme val="minor"/>
    </font>
    <font>
      <b/>
      <sz val="10"/>
      <color rgb="FFFF0000"/>
      <name val="Calibri"/>
      <family val="2"/>
      <scheme val="minor"/>
    </font>
    <font>
      <b/>
      <sz val="10"/>
      <color theme="1"/>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9">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15" fillId="4" borderId="7" applyNumberFormat="0" applyFont="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8">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5"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34" fillId="0" borderId="16" xfId="47" applyFont="1" applyBorder="1" applyAlignment="1">
      <alignment horizontal="center"/>
    </xf>
    <xf numFmtId="0" fontId="0" fillId="3" borderId="0" xfId="0" applyFill="1"/>
    <xf numFmtId="0" fontId="16" fillId="3" borderId="16" xfId="47" applyFont="1" applyFill="1" applyBorder="1" applyAlignment="1">
      <alignment horizontal="center"/>
    </xf>
    <xf numFmtId="0" fontId="16" fillId="0" borderId="16" xfId="47" applyFont="1" applyBorder="1" applyAlignment="1">
      <alignment horizontal="center"/>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3" borderId="0" xfId="0" applyFill="1"/>
    <xf numFmtId="0" fontId="16" fillId="0" borderId="16" xfId="47" applyFont="1" applyBorder="1" applyAlignment="1">
      <alignment horizontal="center"/>
    </xf>
    <xf numFmtId="0" fontId="36" fillId="0" borderId="16" xfId="47" applyFont="1" applyBorder="1" applyAlignment="1">
      <alignment horizontal="center"/>
    </xf>
    <xf numFmtId="0" fontId="35" fillId="0" borderId="2" xfId="0" applyFont="1" applyBorder="1" applyAlignment="1">
      <alignment horizontal="center" vertical="center" wrapText="1"/>
    </xf>
    <xf numFmtId="4" fontId="37" fillId="0" borderId="5" xfId="0" applyNumberFormat="1" applyFont="1" applyBorder="1"/>
    <xf numFmtId="0" fontId="40" fillId="0" borderId="0" xfId="0" applyFont="1"/>
    <xf numFmtId="0" fontId="39" fillId="0" borderId="0" xfId="0" applyFont="1"/>
    <xf numFmtId="0" fontId="39" fillId="0" borderId="0" xfId="0" applyFont="1"/>
    <xf numFmtId="0" fontId="39" fillId="0" borderId="0" xfId="2" applyFont="1"/>
    <xf numFmtId="0" fontId="39" fillId="0" borderId="0" xfId="2" applyFont="1"/>
    <xf numFmtId="0" fontId="39" fillId="0" borderId="0" xfId="2" applyFont="1"/>
    <xf numFmtId="0" fontId="39" fillId="0" borderId="0" xfId="2" applyFont="1"/>
    <xf numFmtId="0" fontId="39" fillId="0" borderId="0" xfId="2" applyFont="1"/>
    <xf numFmtId="0" fontId="12" fillId="0" borderId="0" xfId="0" applyFont="1" applyAlignment="1"/>
    <xf numFmtId="0" fontId="41" fillId="0" borderId="0" xfId="0" applyFont="1"/>
    <xf numFmtId="0" fontId="42" fillId="0" borderId="0" xfId="0" applyFont="1"/>
    <xf numFmtId="0" fontId="43" fillId="0" borderId="0" xfId="98" applyFont="1"/>
    <xf numFmtId="0" fontId="45" fillId="27" borderId="21" xfId="98" applyFont="1" applyFill="1" applyBorder="1" applyAlignment="1">
      <alignment horizontal="center" vertical="center"/>
    </xf>
    <xf numFmtId="0" fontId="45" fillId="0" borderId="0" xfId="98" applyFont="1" applyAlignment="1">
      <alignment horizontal="center"/>
    </xf>
    <xf numFmtId="0" fontId="38" fillId="28" borderId="22" xfId="98" applyFont="1" applyFill="1" applyBorder="1" applyAlignment="1">
      <alignment horizontal="center"/>
    </xf>
    <xf numFmtId="0" fontId="38" fillId="0" borderId="23" xfId="98" applyFont="1" applyFill="1" applyBorder="1" applyAlignment="1">
      <alignment horizontal="center"/>
    </xf>
    <xf numFmtId="0" fontId="38" fillId="27" borderId="24" xfId="98" applyFont="1" applyFill="1" applyBorder="1" applyAlignment="1">
      <alignment horizontal="center"/>
    </xf>
    <xf numFmtId="0" fontId="45" fillId="28" borderId="22" xfId="98" applyFont="1" applyFill="1" applyBorder="1" applyAlignment="1">
      <alignment horizontal="center"/>
    </xf>
    <xf numFmtId="0" fontId="45" fillId="0" borderId="23" xfId="98" applyFont="1" applyFill="1" applyBorder="1" applyAlignment="1">
      <alignment horizontal="center"/>
    </xf>
    <xf numFmtId="0" fontId="45" fillId="27" borderId="24" xfId="98" applyFont="1" applyFill="1" applyBorder="1" applyAlignment="1">
      <alignment horizontal="center"/>
    </xf>
    <xf numFmtId="0" fontId="38" fillId="27" borderId="22" xfId="98" applyFont="1" applyFill="1" applyBorder="1" applyAlignment="1">
      <alignment horizontal="center"/>
    </xf>
    <xf numFmtId="0" fontId="43" fillId="27" borderId="25" xfId="98" applyFont="1" applyFill="1" applyBorder="1" applyAlignment="1">
      <alignment horizontal="center"/>
    </xf>
    <xf numFmtId="0" fontId="14" fillId="0" borderId="26" xfId="88" applyFont="1" applyFill="1" applyBorder="1" applyAlignment="1">
      <alignment horizontal="center"/>
    </xf>
    <xf numFmtId="0" fontId="39" fillId="28" borderId="27" xfId="98" applyFont="1" applyFill="1" applyBorder="1" applyAlignment="1">
      <alignment horizontal="center"/>
    </xf>
    <xf numFmtId="0" fontId="39" fillId="0" borderId="28" xfId="98" applyFont="1" applyFill="1" applyBorder="1" applyAlignment="1">
      <alignment horizontal="center"/>
    </xf>
    <xf numFmtId="0" fontId="39" fillId="27" borderId="6" xfId="98" applyFont="1" applyFill="1" applyBorder="1" applyAlignment="1">
      <alignment horizontal="center"/>
    </xf>
    <xf numFmtId="0" fontId="43" fillId="28" borderId="27" xfId="98" applyFont="1" applyFill="1" applyBorder="1" applyAlignment="1">
      <alignment horizontal="center"/>
    </xf>
    <xf numFmtId="0" fontId="43" fillId="0" borderId="28" xfId="98" applyFont="1" applyFill="1" applyBorder="1" applyAlignment="1">
      <alignment horizontal="center"/>
    </xf>
    <xf numFmtId="0" fontId="43" fillId="27" borderId="6" xfId="98" applyFont="1" applyFill="1" applyBorder="1" applyAlignment="1">
      <alignment horizontal="center"/>
    </xf>
    <xf numFmtId="0" fontId="39" fillId="27" borderId="27" xfId="98" applyFont="1" applyFill="1" applyBorder="1" applyAlignment="1">
      <alignment horizontal="center"/>
    </xf>
    <xf numFmtId="0" fontId="14" fillId="0" borderId="0" xfId="0" applyFont="1"/>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16" fillId="0" borderId="16" xfId="47" applyFont="1" applyBorder="1" applyAlignment="1">
      <alignment horizontal="center"/>
    </xf>
    <xf numFmtId="0" fontId="38" fillId="0" borderId="0" xfId="0" applyFont="1" applyAlignment="1">
      <alignment horizontal="center"/>
    </xf>
    <xf numFmtId="0" fontId="38" fillId="0" borderId="0" xfId="2" applyFont="1" applyAlignment="1">
      <alignment horizontal="center"/>
    </xf>
    <xf numFmtId="0" fontId="16" fillId="0" borderId="16" xfId="91" applyFont="1" applyBorder="1" applyAlignment="1">
      <alignment horizontal="center"/>
    </xf>
    <xf numFmtId="0" fontId="16" fillId="0" borderId="16" xfId="92" applyFont="1" applyBorder="1" applyAlignment="1">
      <alignment horizontal="center"/>
    </xf>
    <xf numFmtId="0" fontId="16" fillId="0" borderId="16" xfId="93"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36" fillId="0" borderId="17" xfId="0" applyFont="1" applyBorder="1" applyAlignment="1">
      <alignment horizontal="center"/>
    </xf>
    <xf numFmtId="0" fontId="12" fillId="0" borderId="0" xfId="0" applyFont="1" applyAlignment="1">
      <alignment horizontal="left"/>
    </xf>
    <xf numFmtId="0" fontId="41" fillId="26" borderId="0" xfId="0" applyFont="1" applyFill="1" applyBorder="1" applyAlignment="1">
      <alignment horizontal="center"/>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44" fillId="0" borderId="18" xfId="98" applyFont="1" applyFill="1" applyBorder="1" applyAlignment="1">
      <alignment horizontal="left" vertical="center" wrapText="1"/>
    </xf>
    <xf numFmtId="0" fontId="44" fillId="0" borderId="19" xfId="98" applyFont="1" applyFill="1" applyBorder="1" applyAlignment="1">
      <alignment horizontal="left" vertical="center" wrapText="1"/>
    </xf>
    <xf numFmtId="0" fontId="44" fillId="0" borderId="20" xfId="98" applyFont="1" applyFill="1" applyBorder="1" applyAlignment="1">
      <alignment horizontal="left" vertical="center" wrapText="1"/>
    </xf>
    <xf numFmtId="0" fontId="38" fillId="0" borderId="18" xfId="98" applyFont="1" applyFill="1" applyBorder="1" applyAlignment="1">
      <alignment horizontal="left" vertical="center" wrapText="1"/>
    </xf>
    <xf numFmtId="0" fontId="38" fillId="0" borderId="19" xfId="98" applyFont="1" applyFill="1" applyBorder="1" applyAlignment="1">
      <alignment horizontal="left" vertical="center" wrapText="1"/>
    </xf>
    <xf numFmtId="0" fontId="38" fillId="0" borderId="20" xfId="98" applyFont="1" applyFill="1" applyBorder="1" applyAlignment="1">
      <alignment horizontal="left" vertical="center" wrapText="1"/>
    </xf>
    <xf numFmtId="0" fontId="46" fillId="0" borderId="0" xfId="0" applyFont="1" applyAlignment="1">
      <alignment horizontal="center" vertical="top" wrapText="1"/>
    </xf>
    <xf numFmtId="0" fontId="46" fillId="0" borderId="29" xfId="0" applyFont="1" applyBorder="1" applyAlignment="1">
      <alignment horizontal="center" vertical="top" wrapText="1"/>
    </xf>
    <xf numFmtId="0" fontId="46" fillId="27" borderId="30" xfId="0" applyFont="1" applyFill="1" applyBorder="1" applyAlignment="1">
      <alignment horizontal="center"/>
    </xf>
    <xf numFmtId="0" fontId="46" fillId="27" borderId="31" xfId="0" applyFont="1" applyFill="1" applyBorder="1" applyAlignment="1">
      <alignment horizontal="center"/>
    </xf>
    <xf numFmtId="0" fontId="46" fillId="27"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cellXfs>
  <cellStyles count="9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8"/>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30-16113%20Business%20and%20Service%20Review%20of%20Campus%20Dining%20Services%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RFP730-16113 Business and Service Review of Campus Dining Services Program</v>
          </cell>
        </row>
      </sheetData>
      <sheetData sheetId="1">
        <row r="4">
          <cell r="A4" t="str">
            <v>Envision Strategies</v>
          </cell>
        </row>
        <row r="5">
          <cell r="A5" t="str">
            <v>Porter Khouw Consulting</v>
          </cell>
        </row>
        <row r="6">
          <cell r="A6" t="str">
            <v>The Pulse Group</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C2" sqref="C2:G2"/>
    </sheetView>
  </sheetViews>
  <sheetFormatPr defaultRowHeight="12.75" x14ac:dyDescent="0.2"/>
  <sheetData>
    <row r="1" spans="1:12" ht="15.75" x14ac:dyDescent="0.25">
      <c r="A1" s="65" t="s">
        <v>0</v>
      </c>
      <c r="B1" s="65"/>
      <c r="C1" s="65"/>
      <c r="D1" s="65"/>
      <c r="E1" s="65"/>
      <c r="F1" s="65"/>
      <c r="G1" s="65"/>
      <c r="H1" s="65"/>
      <c r="I1" s="65"/>
    </row>
    <row r="2" spans="1:12" ht="15.75" x14ac:dyDescent="0.25">
      <c r="A2" s="14"/>
      <c r="B2" s="13"/>
      <c r="C2" s="66" t="s">
        <v>5</v>
      </c>
      <c r="D2" s="66"/>
      <c r="E2" s="66"/>
      <c r="F2" s="66"/>
      <c r="G2" s="66"/>
      <c r="H2" s="13"/>
      <c r="I2" s="12"/>
    </row>
    <row r="3" spans="1:12" ht="15" x14ac:dyDescent="0.25">
      <c r="A3" s="67" t="s">
        <v>12</v>
      </c>
      <c r="B3" s="67"/>
      <c r="C3" s="67"/>
      <c r="D3" s="67"/>
      <c r="E3" s="15" t="s">
        <v>13</v>
      </c>
      <c r="F3" s="18" t="s">
        <v>14</v>
      </c>
      <c r="G3" s="18" t="s">
        <v>15</v>
      </c>
      <c r="H3" s="30" t="s">
        <v>16</v>
      </c>
      <c r="I3" s="17" t="s">
        <v>17</v>
      </c>
    </row>
    <row r="4" spans="1:12" x14ac:dyDescent="0.2">
      <c r="A4" s="68" t="s">
        <v>22</v>
      </c>
      <c r="B4" s="68"/>
      <c r="C4" s="68"/>
      <c r="D4" s="68"/>
      <c r="E4" s="35">
        <v>0</v>
      </c>
      <c r="F4" s="35">
        <v>24</v>
      </c>
      <c r="G4" s="35">
        <v>6</v>
      </c>
      <c r="H4" s="35">
        <v>6</v>
      </c>
      <c r="I4" s="16">
        <f>SUM(E4:H4)</f>
        <v>36</v>
      </c>
    </row>
    <row r="5" spans="1:12" x14ac:dyDescent="0.2">
      <c r="A5" s="68" t="s">
        <v>23</v>
      </c>
      <c r="B5" s="68"/>
      <c r="C5" s="68"/>
      <c r="D5" s="68"/>
      <c r="E5" s="35">
        <v>0</v>
      </c>
      <c r="F5" s="35">
        <v>32</v>
      </c>
      <c r="G5" s="35">
        <v>8</v>
      </c>
      <c r="H5" s="35">
        <v>8</v>
      </c>
      <c r="I5" s="29">
        <f t="shared" ref="I5:I6" si="0">SUM(E5:H5)</f>
        <v>48</v>
      </c>
      <c r="L5" s="28"/>
    </row>
    <row r="6" spans="1:12" x14ac:dyDescent="0.2">
      <c r="A6" s="68" t="s">
        <v>24</v>
      </c>
      <c r="B6" s="68"/>
      <c r="C6" s="68"/>
      <c r="D6" s="68"/>
      <c r="E6" s="35">
        <v>0</v>
      </c>
      <c r="F6" s="35">
        <v>24</v>
      </c>
      <c r="G6" s="35">
        <v>6</v>
      </c>
      <c r="H6" s="35">
        <v>6</v>
      </c>
      <c r="I6" s="29">
        <f t="shared" si="0"/>
        <v>36</v>
      </c>
      <c r="L6" s="28"/>
    </row>
  </sheetData>
  <mergeCells count="6">
    <mergeCell ref="A1:I1"/>
    <mergeCell ref="C2:G2"/>
    <mergeCell ref="A3:D3"/>
    <mergeCell ref="A6:D6"/>
    <mergeCell ref="A5:D5"/>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C2" sqref="C2:G2"/>
    </sheetView>
  </sheetViews>
  <sheetFormatPr defaultRowHeight="12.75" x14ac:dyDescent="0.2"/>
  <sheetData>
    <row r="1" spans="1:9" ht="15.75" x14ac:dyDescent="0.25">
      <c r="A1" s="65" t="s">
        <v>0</v>
      </c>
      <c r="B1" s="65"/>
      <c r="C1" s="65"/>
      <c r="D1" s="65"/>
      <c r="E1" s="65"/>
      <c r="F1" s="65"/>
      <c r="G1" s="65"/>
      <c r="H1" s="65"/>
      <c r="I1" s="65"/>
    </row>
    <row r="2" spans="1:9" ht="15.75" x14ac:dyDescent="0.25">
      <c r="A2" s="14"/>
      <c r="B2" s="13"/>
      <c r="C2" s="66" t="s">
        <v>6</v>
      </c>
      <c r="D2" s="66"/>
      <c r="E2" s="66"/>
      <c r="F2" s="66"/>
      <c r="G2" s="66"/>
      <c r="H2" s="13"/>
      <c r="I2" s="12"/>
    </row>
    <row r="3" spans="1:9" ht="15" x14ac:dyDescent="0.25">
      <c r="A3" s="67" t="s">
        <v>12</v>
      </c>
      <c r="B3" s="67"/>
      <c r="C3" s="67"/>
      <c r="D3" s="67"/>
      <c r="E3" s="15" t="s">
        <v>13</v>
      </c>
      <c r="F3" s="30" t="s">
        <v>14</v>
      </c>
      <c r="G3" s="30" t="s">
        <v>15</v>
      </c>
      <c r="H3" s="31" t="s">
        <v>16</v>
      </c>
      <c r="I3" s="17" t="s">
        <v>17</v>
      </c>
    </row>
    <row r="4" spans="1:9" x14ac:dyDescent="0.2">
      <c r="A4" s="69" t="s">
        <v>22</v>
      </c>
      <c r="B4" s="69"/>
      <c r="C4" s="69"/>
      <c r="D4" s="69"/>
      <c r="E4" s="37">
        <v>0</v>
      </c>
      <c r="F4" s="37">
        <v>40</v>
      </c>
      <c r="G4" s="37">
        <v>10</v>
      </c>
      <c r="H4" s="37">
        <v>10</v>
      </c>
      <c r="I4" s="29">
        <f>SUM(E4:H4)</f>
        <v>60</v>
      </c>
    </row>
    <row r="5" spans="1:9" x14ac:dyDescent="0.2">
      <c r="A5" s="69" t="s">
        <v>23</v>
      </c>
      <c r="B5" s="69"/>
      <c r="C5" s="69"/>
      <c r="D5" s="69"/>
      <c r="E5" s="37">
        <v>0</v>
      </c>
      <c r="F5" s="37">
        <v>32</v>
      </c>
      <c r="G5" s="37">
        <v>10</v>
      </c>
      <c r="H5" s="37">
        <v>10</v>
      </c>
      <c r="I5" s="29">
        <f t="shared" ref="I5:I6" si="0">SUM(E5:H5)</f>
        <v>52</v>
      </c>
    </row>
    <row r="6" spans="1:9" x14ac:dyDescent="0.2">
      <c r="A6" s="69" t="s">
        <v>24</v>
      </c>
      <c r="B6" s="69"/>
      <c r="C6" s="69"/>
      <c r="D6" s="69"/>
      <c r="E6" s="37">
        <v>0</v>
      </c>
      <c r="F6" s="37">
        <v>24</v>
      </c>
      <c r="G6" s="37">
        <v>10</v>
      </c>
      <c r="H6" s="37">
        <v>8</v>
      </c>
      <c r="I6" s="29">
        <f t="shared" si="0"/>
        <v>42</v>
      </c>
    </row>
  </sheetData>
  <mergeCells count="6">
    <mergeCell ref="A1:I1"/>
    <mergeCell ref="C2:G2"/>
    <mergeCell ref="A3:D3"/>
    <mergeCell ref="A6:D6"/>
    <mergeCell ref="A5:D5"/>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C2" sqref="C2:G2"/>
    </sheetView>
  </sheetViews>
  <sheetFormatPr defaultRowHeight="12.75" x14ac:dyDescent="0.2"/>
  <sheetData>
    <row r="1" spans="1:9" ht="15.75" x14ac:dyDescent="0.25">
      <c r="A1" s="65" t="s">
        <v>0</v>
      </c>
      <c r="B1" s="65"/>
      <c r="C1" s="65"/>
      <c r="D1" s="65"/>
      <c r="E1" s="65"/>
      <c r="F1" s="65"/>
      <c r="G1" s="65"/>
      <c r="H1" s="65"/>
      <c r="I1" s="65"/>
    </row>
    <row r="2" spans="1:9" ht="15.75" x14ac:dyDescent="0.25">
      <c r="A2" s="14"/>
      <c r="B2" s="13"/>
      <c r="C2" s="66" t="s">
        <v>7</v>
      </c>
      <c r="D2" s="66"/>
      <c r="E2" s="66"/>
      <c r="F2" s="66"/>
      <c r="G2" s="66"/>
      <c r="H2" s="13"/>
      <c r="I2" s="12"/>
    </row>
    <row r="3" spans="1:9" ht="15" x14ac:dyDescent="0.25">
      <c r="A3" s="67" t="s">
        <v>12</v>
      </c>
      <c r="B3" s="67"/>
      <c r="C3" s="67"/>
      <c r="D3" s="67"/>
      <c r="E3" s="15" t="s">
        <v>13</v>
      </c>
      <c r="F3" s="30" t="s">
        <v>14</v>
      </c>
      <c r="G3" s="30" t="s">
        <v>15</v>
      </c>
      <c r="H3" s="30" t="s">
        <v>16</v>
      </c>
      <c r="I3" s="17" t="s">
        <v>17</v>
      </c>
    </row>
    <row r="4" spans="1:9" x14ac:dyDescent="0.2">
      <c r="A4" s="69" t="s">
        <v>22</v>
      </c>
      <c r="B4" s="69"/>
      <c r="C4" s="69"/>
      <c r="D4" s="69"/>
      <c r="E4" s="38">
        <v>0</v>
      </c>
      <c r="F4" s="38">
        <v>30.56</v>
      </c>
      <c r="G4" s="38">
        <v>6.8</v>
      </c>
      <c r="H4" s="38">
        <v>9.4</v>
      </c>
      <c r="I4" s="29">
        <f>SUM(E4:H4)</f>
        <v>46.76</v>
      </c>
    </row>
    <row r="5" spans="1:9" x14ac:dyDescent="0.2">
      <c r="A5" s="69" t="s">
        <v>23</v>
      </c>
      <c r="B5" s="69"/>
      <c r="C5" s="69"/>
      <c r="D5" s="69"/>
      <c r="E5" s="38">
        <v>0</v>
      </c>
      <c r="F5" s="38">
        <v>36.56</v>
      </c>
      <c r="G5" s="38">
        <v>9</v>
      </c>
      <c r="H5" s="38">
        <v>9.4</v>
      </c>
      <c r="I5" s="29">
        <f t="shared" ref="I5:I6" si="0">SUM(E5:H5)</f>
        <v>54.96</v>
      </c>
    </row>
    <row r="6" spans="1:9" x14ac:dyDescent="0.2">
      <c r="A6" s="69" t="s">
        <v>24</v>
      </c>
      <c r="B6" s="69"/>
      <c r="C6" s="69"/>
      <c r="D6" s="69"/>
      <c r="E6" s="38">
        <v>0</v>
      </c>
      <c r="F6" s="38">
        <v>30.96</v>
      </c>
      <c r="G6" s="38">
        <v>6.8</v>
      </c>
      <c r="H6" s="38">
        <v>6.8</v>
      </c>
      <c r="I6" s="29">
        <f t="shared" si="0"/>
        <v>44.559999999999995</v>
      </c>
    </row>
  </sheetData>
  <mergeCells count="6">
    <mergeCell ref="A1:I1"/>
    <mergeCell ref="C2:G2"/>
    <mergeCell ref="A3:D3"/>
    <mergeCell ref="A6:D6"/>
    <mergeCell ref="A5:D5"/>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C2" sqref="C2:G2"/>
    </sheetView>
  </sheetViews>
  <sheetFormatPr defaultRowHeight="12.75" x14ac:dyDescent="0.2"/>
  <sheetData>
    <row r="1" spans="1:9" ht="15.75" x14ac:dyDescent="0.25">
      <c r="A1" s="65" t="s">
        <v>0</v>
      </c>
      <c r="B1" s="65"/>
      <c r="C1" s="65"/>
      <c r="D1" s="65"/>
      <c r="E1" s="65"/>
      <c r="F1" s="65"/>
      <c r="G1" s="65"/>
      <c r="H1" s="65"/>
      <c r="I1" s="65"/>
    </row>
    <row r="2" spans="1:9" ht="15.75" x14ac:dyDescent="0.25">
      <c r="A2" s="21"/>
      <c r="B2" s="20"/>
      <c r="C2" s="66" t="s">
        <v>8</v>
      </c>
      <c r="D2" s="66"/>
      <c r="E2" s="66"/>
      <c r="F2" s="66"/>
      <c r="G2" s="66"/>
      <c r="H2" s="20"/>
      <c r="I2" s="19"/>
    </row>
    <row r="3" spans="1:9" ht="15" x14ac:dyDescent="0.25">
      <c r="A3" s="70" t="s">
        <v>12</v>
      </c>
      <c r="B3" s="70"/>
      <c r="C3" s="70"/>
      <c r="D3" s="70"/>
      <c r="E3" s="15" t="s">
        <v>13</v>
      </c>
      <c r="F3" s="30" t="s">
        <v>14</v>
      </c>
      <c r="G3" s="30" t="s">
        <v>15</v>
      </c>
      <c r="H3" s="30" t="s">
        <v>16</v>
      </c>
      <c r="I3" s="17" t="s">
        <v>17</v>
      </c>
    </row>
    <row r="4" spans="1:9" x14ac:dyDescent="0.2">
      <c r="A4" s="69" t="s">
        <v>22</v>
      </c>
      <c r="B4" s="69"/>
      <c r="C4" s="69"/>
      <c r="D4" s="69"/>
      <c r="E4" s="39">
        <v>0</v>
      </c>
      <c r="F4" s="39">
        <v>33.6</v>
      </c>
      <c r="G4" s="39">
        <v>7</v>
      </c>
      <c r="H4" s="39">
        <v>6</v>
      </c>
      <c r="I4" s="29">
        <f>SUM(E4:H4)</f>
        <v>46.6</v>
      </c>
    </row>
    <row r="5" spans="1:9" x14ac:dyDescent="0.2">
      <c r="A5" s="69" t="s">
        <v>23</v>
      </c>
      <c r="B5" s="69"/>
      <c r="C5" s="69"/>
      <c r="D5" s="69"/>
      <c r="E5" s="39">
        <v>0</v>
      </c>
      <c r="F5" s="39">
        <v>36</v>
      </c>
      <c r="G5" s="39">
        <v>9</v>
      </c>
      <c r="H5" s="39">
        <v>7</v>
      </c>
      <c r="I5" s="29">
        <f t="shared" ref="I5:I6" si="0">SUM(E5:H5)</f>
        <v>52</v>
      </c>
    </row>
    <row r="6" spans="1:9" x14ac:dyDescent="0.2">
      <c r="A6" s="69" t="s">
        <v>24</v>
      </c>
      <c r="B6" s="69"/>
      <c r="C6" s="69"/>
      <c r="D6" s="69"/>
      <c r="E6" s="39">
        <v>0</v>
      </c>
      <c r="F6" s="39">
        <v>37.6</v>
      </c>
      <c r="G6" s="39">
        <v>8</v>
      </c>
      <c r="H6" s="39">
        <v>8</v>
      </c>
      <c r="I6" s="29">
        <f t="shared" si="0"/>
        <v>53.6</v>
      </c>
    </row>
  </sheetData>
  <mergeCells count="6">
    <mergeCell ref="A1:I1"/>
    <mergeCell ref="C2:G2"/>
    <mergeCell ref="A3:D3"/>
    <mergeCell ref="A6:D6"/>
    <mergeCell ref="A5:D5"/>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I31" sqref="I31"/>
    </sheetView>
  </sheetViews>
  <sheetFormatPr defaultRowHeight="12.75" x14ac:dyDescent="0.2"/>
  <sheetData>
    <row r="1" spans="1:9" ht="15.75" x14ac:dyDescent="0.25">
      <c r="A1" s="65" t="s">
        <v>0</v>
      </c>
      <c r="B1" s="65"/>
      <c r="C1" s="65"/>
      <c r="D1" s="65"/>
      <c r="E1" s="65"/>
      <c r="F1" s="65"/>
      <c r="G1" s="65"/>
      <c r="H1" s="65"/>
      <c r="I1" s="65"/>
    </row>
    <row r="2" spans="1:9" ht="15.75" x14ac:dyDescent="0.25">
      <c r="A2" s="24"/>
      <c r="B2" s="23"/>
      <c r="C2" s="66" t="s">
        <v>9</v>
      </c>
      <c r="D2" s="66"/>
      <c r="E2" s="66"/>
      <c r="F2" s="66"/>
      <c r="G2" s="66"/>
      <c r="H2" s="23"/>
      <c r="I2" s="22"/>
    </row>
    <row r="3" spans="1:9" ht="15" x14ac:dyDescent="0.25">
      <c r="A3" s="71" t="s">
        <v>12</v>
      </c>
      <c r="B3" s="71"/>
      <c r="C3" s="71"/>
      <c r="D3" s="71"/>
      <c r="E3" s="15" t="s">
        <v>13</v>
      </c>
      <c r="F3" s="30" t="s">
        <v>14</v>
      </c>
      <c r="G3" s="30" t="s">
        <v>15</v>
      </c>
      <c r="H3" s="31" t="s">
        <v>16</v>
      </c>
      <c r="I3" s="17" t="s">
        <v>17</v>
      </c>
    </row>
    <row r="4" spans="1:9" x14ac:dyDescent="0.2">
      <c r="A4" s="69" t="s">
        <v>22</v>
      </c>
      <c r="B4" s="69"/>
      <c r="C4" s="69"/>
      <c r="D4" s="69"/>
      <c r="E4" s="40">
        <v>0</v>
      </c>
      <c r="F4" s="40">
        <v>32</v>
      </c>
      <c r="G4" s="40">
        <v>8</v>
      </c>
      <c r="H4" s="40">
        <v>8</v>
      </c>
      <c r="I4" s="29">
        <f>SUM(E4:H4)</f>
        <v>48</v>
      </c>
    </row>
    <row r="5" spans="1:9" x14ac:dyDescent="0.2">
      <c r="A5" s="69" t="s">
        <v>23</v>
      </c>
      <c r="B5" s="69"/>
      <c r="C5" s="69"/>
      <c r="D5" s="69"/>
      <c r="E5" s="40">
        <v>0</v>
      </c>
      <c r="F5" s="40">
        <v>32</v>
      </c>
      <c r="G5" s="40">
        <v>8</v>
      </c>
      <c r="H5" s="40">
        <v>8</v>
      </c>
      <c r="I5" s="29">
        <f t="shared" ref="I5:I6" si="0">SUM(E5:H5)</f>
        <v>48</v>
      </c>
    </row>
    <row r="6" spans="1:9" x14ac:dyDescent="0.2">
      <c r="A6" s="69" t="s">
        <v>24</v>
      </c>
      <c r="B6" s="69"/>
      <c r="C6" s="69"/>
      <c r="D6" s="69"/>
      <c r="E6" s="40">
        <v>0</v>
      </c>
      <c r="F6" s="40">
        <v>32</v>
      </c>
      <c r="G6" s="40">
        <v>9</v>
      </c>
      <c r="H6" s="40">
        <v>8</v>
      </c>
      <c r="I6" s="29">
        <f t="shared" si="0"/>
        <v>49</v>
      </c>
    </row>
  </sheetData>
  <mergeCells count="6">
    <mergeCell ref="A1:I1"/>
    <mergeCell ref="C2:G2"/>
    <mergeCell ref="A3:D3"/>
    <mergeCell ref="A6:D6"/>
    <mergeCell ref="A5:D5"/>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C2" sqref="C2:G2"/>
    </sheetView>
  </sheetViews>
  <sheetFormatPr defaultRowHeight="12.75" x14ac:dyDescent="0.2"/>
  <sheetData>
    <row r="1" spans="1:9" ht="15.75" x14ac:dyDescent="0.25">
      <c r="A1" s="65" t="s">
        <v>0</v>
      </c>
      <c r="B1" s="65"/>
      <c r="C1" s="65"/>
      <c r="D1" s="65"/>
      <c r="E1" s="65"/>
      <c r="F1" s="65"/>
      <c r="G1" s="65"/>
      <c r="H1" s="65"/>
      <c r="I1" s="65"/>
    </row>
    <row r="2" spans="1:9" ht="15.75" x14ac:dyDescent="0.25">
      <c r="A2" s="27"/>
      <c r="B2" s="26"/>
      <c r="C2" s="66" t="s">
        <v>10</v>
      </c>
      <c r="D2" s="66"/>
      <c r="E2" s="66"/>
      <c r="F2" s="66"/>
      <c r="G2" s="66"/>
      <c r="H2" s="26"/>
      <c r="I2" s="25"/>
    </row>
    <row r="3" spans="1:9" ht="15" x14ac:dyDescent="0.25">
      <c r="A3" s="72" t="s">
        <v>12</v>
      </c>
      <c r="B3" s="72"/>
      <c r="C3" s="72"/>
      <c r="D3" s="72"/>
      <c r="E3" s="15" t="s">
        <v>13</v>
      </c>
      <c r="F3" s="30" t="s">
        <v>14</v>
      </c>
      <c r="G3" s="30" t="s">
        <v>15</v>
      </c>
      <c r="H3" s="31" t="s">
        <v>16</v>
      </c>
      <c r="I3" s="17" t="s">
        <v>17</v>
      </c>
    </row>
    <row r="4" spans="1:9" x14ac:dyDescent="0.2">
      <c r="A4" s="69" t="s">
        <v>22</v>
      </c>
      <c r="B4" s="69"/>
      <c r="C4" s="69"/>
      <c r="D4" s="69"/>
      <c r="E4" s="41">
        <v>0</v>
      </c>
      <c r="F4" s="41">
        <v>32</v>
      </c>
      <c r="G4" s="41">
        <v>8</v>
      </c>
      <c r="H4" s="41">
        <v>7.2</v>
      </c>
      <c r="I4" s="29">
        <f>SUM(E4:H4)</f>
        <v>47.2</v>
      </c>
    </row>
    <row r="5" spans="1:9" x14ac:dyDescent="0.2">
      <c r="A5" s="69" t="s">
        <v>23</v>
      </c>
      <c r="B5" s="69"/>
      <c r="C5" s="69"/>
      <c r="D5" s="69"/>
      <c r="E5" s="41">
        <v>0</v>
      </c>
      <c r="F5" s="41">
        <v>31.2</v>
      </c>
      <c r="G5" s="41">
        <v>8</v>
      </c>
      <c r="H5" s="41">
        <v>7</v>
      </c>
      <c r="I5" s="29">
        <f t="shared" ref="I5:I6" si="0">SUM(E5:H5)</f>
        <v>46.2</v>
      </c>
    </row>
    <row r="6" spans="1:9" x14ac:dyDescent="0.2">
      <c r="A6" s="69" t="s">
        <v>24</v>
      </c>
      <c r="B6" s="69"/>
      <c r="C6" s="69"/>
      <c r="D6" s="69"/>
      <c r="E6" s="41">
        <v>0</v>
      </c>
      <c r="F6" s="41">
        <v>30.4</v>
      </c>
      <c r="G6" s="41">
        <v>8</v>
      </c>
      <c r="H6" s="41">
        <v>6.8</v>
      </c>
      <c r="I6" s="29">
        <f t="shared" si="0"/>
        <v>45.199999999999996</v>
      </c>
    </row>
  </sheetData>
  <mergeCells count="6">
    <mergeCell ref="A1:I1"/>
    <mergeCell ref="C2:G2"/>
    <mergeCell ref="A3:D3"/>
    <mergeCell ref="A6:D6"/>
    <mergeCell ref="A5:D5"/>
    <mergeCell ref="A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
  <sheetViews>
    <sheetView workbookViewId="0">
      <selection activeCell="C2" sqref="C2:G2"/>
    </sheetView>
  </sheetViews>
  <sheetFormatPr defaultRowHeight="12.75" x14ac:dyDescent="0.2"/>
  <sheetData>
    <row r="1" spans="1:9" ht="15.75" x14ac:dyDescent="0.25">
      <c r="A1" s="65" t="s">
        <v>0</v>
      </c>
      <c r="B1" s="65"/>
      <c r="C1" s="65"/>
      <c r="D1" s="65"/>
      <c r="E1" s="65"/>
      <c r="F1" s="65"/>
      <c r="G1" s="65"/>
      <c r="H1" s="65"/>
      <c r="I1" s="65"/>
    </row>
    <row r="2" spans="1:9" ht="15.75" x14ac:dyDescent="0.25">
      <c r="A2" s="14"/>
      <c r="B2" s="13"/>
      <c r="C2" s="66" t="s">
        <v>11</v>
      </c>
      <c r="D2" s="66"/>
      <c r="E2" s="66"/>
      <c r="F2" s="66"/>
      <c r="G2" s="66"/>
      <c r="H2" s="13"/>
      <c r="I2" s="12"/>
    </row>
    <row r="3" spans="1:9" ht="15" x14ac:dyDescent="0.25">
      <c r="A3" s="67" t="s">
        <v>12</v>
      </c>
      <c r="B3" s="67"/>
      <c r="C3" s="67"/>
      <c r="D3" s="67"/>
      <c r="E3" s="15" t="s">
        <v>13</v>
      </c>
      <c r="F3" s="30" t="s">
        <v>14</v>
      </c>
      <c r="G3" s="30" t="s">
        <v>15</v>
      </c>
      <c r="H3" s="31" t="s">
        <v>16</v>
      </c>
      <c r="I3" s="17" t="s">
        <v>17</v>
      </c>
    </row>
    <row r="4" spans="1:9" x14ac:dyDescent="0.2">
      <c r="A4" s="68" t="s">
        <v>22</v>
      </c>
      <c r="B4" s="68"/>
      <c r="C4" s="68"/>
      <c r="D4" s="68"/>
      <c r="E4" s="34">
        <v>28</v>
      </c>
      <c r="F4" s="36">
        <v>35.200000000000003</v>
      </c>
      <c r="G4" s="36">
        <v>7</v>
      </c>
      <c r="H4" s="36">
        <v>7</v>
      </c>
      <c r="I4" s="29">
        <f>SUM(F4:H4)</f>
        <v>49.2</v>
      </c>
    </row>
    <row r="5" spans="1:9" x14ac:dyDescent="0.2">
      <c r="A5" s="68" t="s">
        <v>23</v>
      </c>
      <c r="B5" s="68"/>
      <c r="C5" s="68"/>
      <c r="D5" s="68"/>
      <c r="E5" s="34">
        <v>40</v>
      </c>
      <c r="F5" s="36">
        <v>40</v>
      </c>
      <c r="G5" s="36">
        <v>10</v>
      </c>
      <c r="H5" s="36">
        <v>9</v>
      </c>
      <c r="I5" s="29">
        <f t="shared" ref="I5:I6" si="0">SUM(F5:H5)</f>
        <v>59</v>
      </c>
    </row>
    <row r="6" spans="1:9" x14ac:dyDescent="0.2">
      <c r="A6" s="68" t="s">
        <v>24</v>
      </c>
      <c r="B6" s="68"/>
      <c r="C6" s="68"/>
      <c r="D6" s="68"/>
      <c r="E6" s="34">
        <v>27.2</v>
      </c>
      <c r="F6" s="36">
        <v>24</v>
      </c>
      <c r="G6" s="36">
        <v>6</v>
      </c>
      <c r="H6" s="36">
        <v>6</v>
      </c>
      <c r="I6" s="29">
        <f t="shared" si="0"/>
        <v>36</v>
      </c>
    </row>
  </sheetData>
  <mergeCells count="6">
    <mergeCell ref="A1:I1"/>
    <mergeCell ref="C2:G2"/>
    <mergeCell ref="A3:D3"/>
    <mergeCell ref="A6:D6"/>
    <mergeCell ref="A5:D5"/>
    <mergeCell ref="A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3" sqref="A3"/>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73" t="s">
        <v>18</v>
      </c>
      <c r="B1" s="73"/>
      <c r="C1" s="73"/>
      <c r="D1" s="73"/>
      <c r="E1" s="73"/>
      <c r="F1" s="73"/>
      <c r="G1" s="73"/>
      <c r="H1" s="73"/>
      <c r="I1" s="73"/>
      <c r="J1" s="73"/>
      <c r="K1" s="73"/>
      <c r="L1" s="73"/>
    </row>
    <row r="2" spans="1:12" ht="26.25" customHeight="1" x14ac:dyDescent="0.2">
      <c r="A2" s="74" t="s">
        <v>25</v>
      </c>
      <c r="B2" s="74"/>
      <c r="C2" s="74"/>
      <c r="D2" s="74"/>
      <c r="E2" s="74"/>
      <c r="F2" s="74"/>
      <c r="G2" s="74"/>
      <c r="H2" s="74"/>
      <c r="I2" s="74"/>
      <c r="J2" s="74"/>
      <c r="K2" s="74"/>
      <c r="L2" s="74"/>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Envision Strategies</v>
      </c>
      <c r="B5" s="9">
        <f>'1'!I4</f>
        <v>36</v>
      </c>
      <c r="C5" s="9">
        <f>'2'!I4</f>
        <v>60</v>
      </c>
      <c r="D5" s="9">
        <f>'3'!I4</f>
        <v>46.76</v>
      </c>
      <c r="E5" s="9">
        <f>'4'!I4</f>
        <v>46.6</v>
      </c>
      <c r="F5" s="9">
        <f>'5'!I4</f>
        <v>48</v>
      </c>
      <c r="G5" s="9">
        <f>'6'!I4</f>
        <v>47.2</v>
      </c>
      <c r="H5" s="9">
        <f>'7'!I4</f>
        <v>49.2</v>
      </c>
      <c r="I5" s="9">
        <f>AVERAGE(B5:H5)</f>
        <v>47.68</v>
      </c>
      <c r="J5" s="10">
        <f>RANK(I5,$I$5:$I$7,0)</f>
        <v>2</v>
      </c>
    </row>
    <row r="6" spans="1:12" ht="16.5" customHeight="1" x14ac:dyDescent="0.2">
      <c r="A6" s="8" t="str">
        <f>'7'!A5:D5</f>
        <v>Porter Khouw Consulting</v>
      </c>
      <c r="B6" s="9">
        <f>'1'!I5</f>
        <v>48</v>
      </c>
      <c r="C6" s="9">
        <f>'2'!I5</f>
        <v>52</v>
      </c>
      <c r="D6" s="9">
        <f>'3'!I5</f>
        <v>54.96</v>
      </c>
      <c r="E6" s="9">
        <f>'4'!I5</f>
        <v>52</v>
      </c>
      <c r="F6" s="9">
        <f>'5'!I5</f>
        <v>48</v>
      </c>
      <c r="G6" s="9">
        <f>'6'!I5</f>
        <v>46.2</v>
      </c>
      <c r="H6" s="9">
        <f>'7'!I5</f>
        <v>59</v>
      </c>
      <c r="I6" s="9">
        <f>AVERAGE(B6:H6)</f>
        <v>51.451428571428572</v>
      </c>
      <c r="J6" s="10">
        <f>RANK(I6,$I$5:$I$7,0)</f>
        <v>1</v>
      </c>
    </row>
    <row r="7" spans="1:12" ht="16.5" customHeight="1" x14ac:dyDescent="0.2">
      <c r="A7" s="8" t="str">
        <f>'7'!A6:D6</f>
        <v>The Pulse Group</v>
      </c>
      <c r="B7" s="9">
        <f>'1'!I6</f>
        <v>36</v>
      </c>
      <c r="C7" s="9">
        <f>'2'!I6</f>
        <v>42</v>
      </c>
      <c r="D7" s="9">
        <f>'3'!I6</f>
        <v>44.559999999999995</v>
      </c>
      <c r="E7" s="9">
        <f>'4'!I6</f>
        <v>53.6</v>
      </c>
      <c r="F7" s="9">
        <f>'5'!I6</f>
        <v>49</v>
      </c>
      <c r="G7" s="9">
        <f>'6'!I6</f>
        <v>45.199999999999996</v>
      </c>
      <c r="H7" s="9">
        <f>'7'!I6</f>
        <v>36</v>
      </c>
      <c r="I7" s="9">
        <f>AVERAGE(B7:H7)</f>
        <v>43.765714285714289</v>
      </c>
      <c r="J7" s="10">
        <f>RANK(I7,$I$5:$I$7,0)</f>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5" sqref="B5"/>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73" t="s">
        <v>19</v>
      </c>
      <c r="B1" s="73"/>
      <c r="C1" s="73"/>
      <c r="D1" s="73"/>
    </row>
    <row r="2" spans="1:4" ht="48.75" customHeight="1" x14ac:dyDescent="0.2">
      <c r="A2" s="74" t="str">
        <f>Technical!A2</f>
        <v>RFP730-16113 Business and Service Review of Campus Dining Services Program</v>
      </c>
      <c r="B2" s="74"/>
      <c r="C2" s="74"/>
      <c r="D2" s="74"/>
    </row>
    <row r="3" spans="1:4" ht="15.75" thickBot="1" x14ac:dyDescent="0.25">
      <c r="B3" s="2"/>
      <c r="C3" s="2"/>
    </row>
    <row r="4" spans="1:4" s="7" customFormat="1" ht="124.5" customHeight="1" thickBot="1" x14ac:dyDescent="0.25">
      <c r="A4" s="3" t="s">
        <v>1</v>
      </c>
      <c r="B4" s="11" t="s">
        <v>11</v>
      </c>
      <c r="C4" s="5" t="s">
        <v>20</v>
      </c>
      <c r="D4" s="6" t="s">
        <v>4</v>
      </c>
    </row>
    <row r="5" spans="1:4" ht="16.5" customHeight="1" x14ac:dyDescent="0.2">
      <c r="A5" s="8" t="str">
        <f>'7'!A4:D4</f>
        <v>Envision Strategies</v>
      </c>
      <c r="B5" s="9">
        <f>'7'!E4</f>
        <v>28</v>
      </c>
      <c r="C5" s="9">
        <f>AVERAGE(B5)</f>
        <v>28</v>
      </c>
      <c r="D5" s="10">
        <f>RANK(C5,$C$5:$C$7,0)</f>
        <v>2</v>
      </c>
    </row>
    <row r="6" spans="1:4" ht="16.5" customHeight="1" x14ac:dyDescent="0.2">
      <c r="A6" s="8" t="str">
        <f>'7'!A5:D5</f>
        <v>Porter Khouw Consulting</v>
      </c>
      <c r="B6" s="9">
        <f>'7'!E5</f>
        <v>40</v>
      </c>
      <c r="C6" s="9">
        <f t="shared" ref="C6:C7" si="0">AVERAGE(B6)</f>
        <v>40</v>
      </c>
      <c r="D6" s="10">
        <f>RANK(C6,$C$5:$C$7,0)</f>
        <v>1</v>
      </c>
    </row>
    <row r="7" spans="1:4" ht="16.5" customHeight="1" x14ac:dyDescent="0.2">
      <c r="A7" s="8" t="str">
        <f>'7'!A6:D6</f>
        <v>The Pulse Group</v>
      </c>
      <c r="B7" s="9">
        <f>'7'!E6</f>
        <v>27.2</v>
      </c>
      <c r="C7" s="9">
        <f t="shared" si="0"/>
        <v>27.2</v>
      </c>
      <c r="D7" s="10">
        <f>RANK(C7,$C$5:$C$7,0)</f>
        <v>3</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selection activeCell="C22" sqref="C22"/>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73" t="s">
        <v>0</v>
      </c>
      <c r="B1" s="73"/>
      <c r="C1" s="73"/>
      <c r="D1" s="73"/>
      <c r="E1" s="73"/>
      <c r="F1" s="73"/>
      <c r="G1" s="73"/>
      <c r="H1" s="73"/>
      <c r="I1" s="73"/>
      <c r="J1" s="73"/>
      <c r="K1" s="73"/>
      <c r="L1" s="73"/>
    </row>
    <row r="2" spans="1:12" ht="26.25" customHeight="1" x14ac:dyDescent="0.2">
      <c r="A2" s="74" t="str">
        <f>Technical!A2</f>
        <v>RFP730-16113 Business and Service Review of Campus Dining Services Program</v>
      </c>
      <c r="B2" s="74"/>
      <c r="C2" s="74"/>
      <c r="D2" s="74"/>
      <c r="E2" s="74"/>
      <c r="F2" s="74"/>
      <c r="G2" s="74"/>
      <c r="H2" s="74"/>
      <c r="I2" s="74"/>
      <c r="J2" s="74"/>
      <c r="K2" s="74"/>
      <c r="L2" s="74"/>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32" t="s">
        <v>21</v>
      </c>
      <c r="K4" s="5" t="s">
        <v>3</v>
      </c>
      <c r="L4" s="6" t="s">
        <v>4</v>
      </c>
    </row>
    <row r="5" spans="1:12" ht="16.5" customHeight="1" x14ac:dyDescent="0.2">
      <c r="A5" s="8" t="str">
        <f>'7'!A4:D4</f>
        <v>Envision Strategies</v>
      </c>
      <c r="B5" s="9">
        <f>Technical!B5</f>
        <v>36</v>
      </c>
      <c r="C5" s="9">
        <f>Technical!C5</f>
        <v>60</v>
      </c>
      <c r="D5" s="9">
        <f>Technical!D5</f>
        <v>46.76</v>
      </c>
      <c r="E5" s="9">
        <f>Technical!E5</f>
        <v>46.6</v>
      </c>
      <c r="F5" s="9">
        <f>Technical!F5</f>
        <v>48</v>
      </c>
      <c r="G5" s="9">
        <f>Technical!G5</f>
        <v>47.2</v>
      </c>
      <c r="H5" s="9">
        <f>Technical!H5</f>
        <v>49.2</v>
      </c>
      <c r="I5" s="9">
        <f>AVERAGE(B5:H5)</f>
        <v>47.68</v>
      </c>
      <c r="J5" s="33">
        <f>'Non-Technical'!C5</f>
        <v>28</v>
      </c>
      <c r="K5" s="9">
        <f t="shared" ref="K5:K7" si="0">I5+J5</f>
        <v>75.680000000000007</v>
      </c>
      <c r="L5" s="10">
        <f>RANK(K5,$K$5:$K$7,0)</f>
        <v>2</v>
      </c>
    </row>
    <row r="6" spans="1:12" ht="16.5" customHeight="1" x14ac:dyDescent="0.2">
      <c r="A6" s="8" t="str">
        <f>'7'!A5:D5</f>
        <v>Porter Khouw Consulting</v>
      </c>
      <c r="B6" s="9">
        <f>Technical!B6</f>
        <v>48</v>
      </c>
      <c r="C6" s="9">
        <f>Technical!C6</f>
        <v>52</v>
      </c>
      <c r="D6" s="9">
        <f>Technical!D6</f>
        <v>54.96</v>
      </c>
      <c r="E6" s="9">
        <f>Technical!E6</f>
        <v>52</v>
      </c>
      <c r="F6" s="9">
        <f>Technical!F6</f>
        <v>48</v>
      </c>
      <c r="G6" s="9">
        <f>Technical!G6</f>
        <v>46.2</v>
      </c>
      <c r="H6" s="9">
        <f>Technical!H6</f>
        <v>59</v>
      </c>
      <c r="I6" s="9">
        <f>AVERAGE(B6:H6)</f>
        <v>51.451428571428572</v>
      </c>
      <c r="J6" s="33">
        <f>'Non-Technical'!C6</f>
        <v>40</v>
      </c>
      <c r="K6" s="9">
        <f t="shared" si="0"/>
        <v>91.451428571428579</v>
      </c>
      <c r="L6" s="10">
        <f>RANK(K6,$K$5:$K$7,0)</f>
        <v>1</v>
      </c>
    </row>
    <row r="7" spans="1:12" ht="16.5" customHeight="1" x14ac:dyDescent="0.2">
      <c r="A7" s="8" t="str">
        <f>'7'!A6:D6</f>
        <v>The Pulse Group</v>
      </c>
      <c r="B7" s="9">
        <f>Technical!B7</f>
        <v>36</v>
      </c>
      <c r="C7" s="9">
        <f>Technical!C7</f>
        <v>42</v>
      </c>
      <c r="D7" s="9">
        <f>Technical!D7</f>
        <v>44.559999999999995</v>
      </c>
      <c r="E7" s="9">
        <f>Technical!E7</f>
        <v>53.6</v>
      </c>
      <c r="F7" s="9">
        <f>Technical!F7</f>
        <v>49</v>
      </c>
      <c r="G7" s="9">
        <f>Technical!G7</f>
        <v>45.199999999999996</v>
      </c>
      <c r="H7" s="9">
        <f>Technical!H7</f>
        <v>36</v>
      </c>
      <c r="I7" s="9">
        <f>AVERAGE(B7:H7)</f>
        <v>43.765714285714289</v>
      </c>
      <c r="J7" s="33">
        <f>'Non-Technical'!C7</f>
        <v>27.2</v>
      </c>
      <c r="K7" s="9">
        <f t="shared" si="0"/>
        <v>70.965714285714284</v>
      </c>
      <c r="L7" s="10">
        <f>RANK(K7,$K$5:$K$7,0)</f>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topLeftCell="E1" workbookViewId="0">
      <selection activeCell="C6" sqref="C6:E6"/>
    </sheetView>
  </sheetViews>
  <sheetFormatPr defaultRowHeight="12.75" x14ac:dyDescent="0.2"/>
  <cols>
    <col min="1" max="1" width="2" style="28" customWidth="1"/>
    <col min="2" max="2" width="27.5703125" style="28" bestFit="1" customWidth="1"/>
    <col min="3" max="3" width="12" style="28" customWidth="1"/>
    <col min="4" max="5" width="10.7109375" style="28" customWidth="1"/>
    <col min="6" max="8" width="21" style="28" customWidth="1"/>
    <col min="9" max="9" width="11.42578125" style="28" customWidth="1"/>
    <col min="10" max="11" width="9" style="28" customWidth="1"/>
    <col min="12" max="12" width="11.42578125" style="28" customWidth="1"/>
    <col min="13" max="14" width="10" style="28" customWidth="1"/>
    <col min="15" max="16384" width="9.140625" style="28"/>
  </cols>
  <sheetData>
    <row r="1" spans="2:16" ht="15.75" x14ac:dyDescent="0.25">
      <c r="B1" s="76" t="s">
        <v>26</v>
      </c>
      <c r="C1" s="76"/>
      <c r="D1" s="76"/>
      <c r="E1" s="42" t="str">
        <f>[1]Cover!A6</f>
        <v>RFP730-16113 Business and Service Review of Campus Dining Services Program</v>
      </c>
      <c r="F1" s="42"/>
      <c r="G1" s="42"/>
      <c r="H1" s="42"/>
      <c r="I1" s="42"/>
      <c r="J1" s="42"/>
      <c r="K1" s="42"/>
      <c r="L1" s="42"/>
      <c r="M1" s="42"/>
      <c r="N1" s="42"/>
      <c r="O1" s="42"/>
      <c r="P1" s="42"/>
    </row>
    <row r="2" spans="2:16" ht="15.75" customHeight="1" x14ac:dyDescent="0.25">
      <c r="C2" s="42"/>
      <c r="D2" s="42"/>
      <c r="E2" s="42"/>
      <c r="F2" s="42"/>
      <c r="G2" s="42"/>
    </row>
    <row r="3" spans="2:16" ht="15" customHeight="1" x14ac:dyDescent="0.2">
      <c r="B3" s="43" t="s">
        <v>27</v>
      </c>
      <c r="C3" s="77" t="s">
        <v>28</v>
      </c>
      <c r="D3" s="77"/>
      <c r="E3" s="77"/>
      <c r="F3" s="77"/>
    </row>
    <row r="4" spans="2:16" ht="15" customHeight="1" x14ac:dyDescent="0.2">
      <c r="F4" s="44"/>
    </row>
    <row r="5" spans="2:16" ht="16.5" thickBot="1" x14ac:dyDescent="0.3">
      <c r="B5" s="44"/>
      <c r="C5" s="75" t="s">
        <v>29</v>
      </c>
      <c r="D5" s="75"/>
      <c r="E5" s="75"/>
      <c r="F5" s="75" t="s">
        <v>14</v>
      </c>
      <c r="G5" s="75"/>
      <c r="H5" s="75"/>
      <c r="I5" s="75" t="s">
        <v>15</v>
      </c>
      <c r="J5" s="75"/>
      <c r="K5" s="75"/>
      <c r="L5" s="75" t="s">
        <v>16</v>
      </c>
      <c r="M5" s="75"/>
      <c r="N5" s="75"/>
    </row>
    <row r="6" spans="2:16" ht="235.5" customHeight="1" x14ac:dyDescent="0.2">
      <c r="B6" s="45"/>
      <c r="C6" s="81" t="s">
        <v>47</v>
      </c>
      <c r="D6" s="82"/>
      <c r="E6" s="83"/>
      <c r="F6" s="84" t="s">
        <v>30</v>
      </c>
      <c r="G6" s="85"/>
      <c r="H6" s="86"/>
      <c r="I6" s="84" t="s">
        <v>31</v>
      </c>
      <c r="J6" s="85"/>
      <c r="K6" s="86"/>
      <c r="L6" s="84" t="s">
        <v>32</v>
      </c>
      <c r="M6" s="85"/>
      <c r="N6" s="86"/>
      <c r="O6" s="46" t="s">
        <v>33</v>
      </c>
    </row>
    <row r="7" spans="2:16" x14ac:dyDescent="0.2">
      <c r="B7" s="47" t="s">
        <v>12</v>
      </c>
      <c r="C7" s="48" t="s">
        <v>34</v>
      </c>
      <c r="D7" s="49" t="s">
        <v>35</v>
      </c>
      <c r="E7" s="50" t="s">
        <v>36</v>
      </c>
      <c r="F7" s="51" t="s">
        <v>34</v>
      </c>
      <c r="G7" s="52" t="s">
        <v>35</v>
      </c>
      <c r="H7" s="53" t="s">
        <v>36</v>
      </c>
      <c r="I7" s="51" t="s">
        <v>34</v>
      </c>
      <c r="J7" s="52" t="s">
        <v>35</v>
      </c>
      <c r="K7" s="53" t="s">
        <v>36</v>
      </c>
      <c r="L7" s="54" t="s">
        <v>34</v>
      </c>
      <c r="M7" s="49" t="s">
        <v>35</v>
      </c>
      <c r="N7" s="50" t="s">
        <v>36</v>
      </c>
      <c r="O7" s="55"/>
    </row>
    <row r="8" spans="2:16" x14ac:dyDescent="0.2">
      <c r="B8" s="56" t="str">
        <f>'[1]RFP Submittal'!A4</f>
        <v>Envision Strategies</v>
      </c>
      <c r="C8" s="57"/>
      <c r="D8" s="58">
        <v>8</v>
      </c>
      <c r="E8" s="59">
        <f>C8*D8</f>
        <v>0</v>
      </c>
      <c r="F8" s="60"/>
      <c r="G8" s="61">
        <v>8</v>
      </c>
      <c r="H8" s="62">
        <f>F8*G8</f>
        <v>0</v>
      </c>
      <c r="I8" s="60"/>
      <c r="J8" s="61">
        <v>2</v>
      </c>
      <c r="K8" s="62">
        <f>I8*J8</f>
        <v>0</v>
      </c>
      <c r="L8" s="63"/>
      <c r="M8" s="58">
        <v>2</v>
      </c>
      <c r="N8" s="59">
        <f>L8*M8</f>
        <v>0</v>
      </c>
      <c r="O8" s="55">
        <f t="shared" ref="O8:O10" si="0">N8+K8+H8+E8</f>
        <v>0</v>
      </c>
    </row>
    <row r="9" spans="2:16" x14ac:dyDescent="0.2">
      <c r="B9" s="56" t="str">
        <f>'[1]RFP Submittal'!A5</f>
        <v>Porter Khouw Consulting</v>
      </c>
      <c r="C9" s="57"/>
      <c r="D9" s="58">
        <v>8</v>
      </c>
      <c r="E9" s="59">
        <f t="shared" ref="E9:E10" si="1">C9*D9</f>
        <v>0</v>
      </c>
      <c r="F9" s="60"/>
      <c r="G9" s="61">
        <v>8</v>
      </c>
      <c r="H9" s="62">
        <f t="shared" ref="H9:H10" si="2">F9*G9</f>
        <v>0</v>
      </c>
      <c r="I9" s="60"/>
      <c r="J9" s="61">
        <v>2</v>
      </c>
      <c r="K9" s="62">
        <f t="shared" ref="K9:K10" si="3">I9*J9</f>
        <v>0</v>
      </c>
      <c r="L9" s="63"/>
      <c r="M9" s="58">
        <v>2</v>
      </c>
      <c r="N9" s="59">
        <f t="shared" ref="N9:N10" si="4">L9*M9</f>
        <v>0</v>
      </c>
      <c r="O9" s="55">
        <f t="shared" si="0"/>
        <v>0</v>
      </c>
    </row>
    <row r="10" spans="2:16" x14ac:dyDescent="0.2">
      <c r="B10" s="56" t="str">
        <f>'[1]RFP Submittal'!A6</f>
        <v>The Pulse Group</v>
      </c>
      <c r="C10" s="57"/>
      <c r="D10" s="58">
        <v>8</v>
      </c>
      <c r="E10" s="59">
        <f t="shared" si="1"/>
        <v>0</v>
      </c>
      <c r="F10" s="60"/>
      <c r="G10" s="61">
        <v>8</v>
      </c>
      <c r="H10" s="62">
        <f t="shared" si="2"/>
        <v>0</v>
      </c>
      <c r="I10" s="60"/>
      <c r="J10" s="61">
        <v>2</v>
      </c>
      <c r="K10" s="62">
        <f t="shared" si="3"/>
        <v>0</v>
      </c>
      <c r="L10" s="63"/>
      <c r="M10" s="58">
        <v>2</v>
      </c>
      <c r="N10" s="59">
        <f t="shared" si="4"/>
        <v>0</v>
      </c>
      <c r="O10" s="55">
        <f t="shared" si="0"/>
        <v>0</v>
      </c>
    </row>
    <row r="11" spans="2:16" x14ac:dyDescent="0.2">
      <c r="B11" s="64"/>
      <c r="C11" s="64"/>
      <c r="D11" s="64"/>
      <c r="E11" s="64"/>
      <c r="F11" s="64"/>
      <c r="G11" s="64"/>
      <c r="H11" s="64"/>
      <c r="I11" s="64"/>
      <c r="J11" s="64"/>
      <c r="K11" s="64"/>
      <c r="L11" s="64"/>
      <c r="M11" s="64"/>
      <c r="N11" s="64"/>
      <c r="O11" s="64"/>
    </row>
    <row r="12" spans="2:16" x14ac:dyDescent="0.2">
      <c r="B12" s="87" t="s">
        <v>37</v>
      </c>
      <c r="C12" s="87"/>
      <c r="D12" s="87"/>
      <c r="E12" s="87"/>
      <c r="F12" s="64"/>
      <c r="G12" s="64" t="s">
        <v>38</v>
      </c>
      <c r="H12" s="64"/>
      <c r="I12" s="64"/>
      <c r="J12" s="64"/>
      <c r="K12" s="64"/>
      <c r="L12" s="64"/>
      <c r="M12" s="64"/>
      <c r="N12" s="64"/>
      <c r="O12" s="64"/>
    </row>
    <row r="13" spans="2:16" x14ac:dyDescent="0.2">
      <c r="B13" s="87"/>
      <c r="C13" s="87"/>
      <c r="D13" s="87"/>
      <c r="E13" s="87"/>
      <c r="F13" s="64"/>
      <c r="G13" s="64" t="s">
        <v>39</v>
      </c>
      <c r="H13" s="64"/>
      <c r="I13" s="64"/>
      <c r="J13" s="64"/>
      <c r="K13" s="64"/>
      <c r="L13" s="64"/>
      <c r="M13" s="64"/>
      <c r="N13" s="64"/>
      <c r="O13" s="64"/>
    </row>
    <row r="14" spans="2:16" x14ac:dyDescent="0.2">
      <c r="B14" s="87"/>
      <c r="C14" s="87"/>
      <c r="D14" s="87"/>
      <c r="E14" s="87"/>
      <c r="F14" s="64"/>
      <c r="G14" s="64"/>
      <c r="H14" s="64"/>
      <c r="I14" s="64"/>
      <c r="J14" s="64"/>
      <c r="K14" s="64"/>
      <c r="L14" s="64"/>
      <c r="M14" s="64"/>
      <c r="N14" s="64"/>
      <c r="O14" s="64"/>
    </row>
    <row r="15" spans="2:16" ht="13.5" thickBot="1" x14ac:dyDescent="0.25">
      <c r="B15" s="88"/>
      <c r="C15" s="88"/>
      <c r="D15" s="88"/>
      <c r="E15" s="88"/>
      <c r="F15" s="64"/>
      <c r="G15" s="64"/>
      <c r="H15" s="64"/>
      <c r="I15" s="64"/>
      <c r="J15" s="64"/>
      <c r="K15" s="64"/>
      <c r="L15" s="64"/>
      <c r="M15" s="64"/>
      <c r="N15" s="64"/>
      <c r="O15" s="64"/>
    </row>
    <row r="16" spans="2:16" ht="13.5" thickTop="1" x14ac:dyDescent="0.2">
      <c r="B16" s="89" t="s">
        <v>40</v>
      </c>
      <c r="C16" s="90"/>
      <c r="D16" s="90"/>
      <c r="E16" s="91"/>
      <c r="F16" s="64"/>
      <c r="G16" s="64"/>
      <c r="H16" s="64"/>
      <c r="I16" s="64"/>
      <c r="J16" s="64"/>
      <c r="K16" s="64"/>
      <c r="L16" s="64"/>
      <c r="M16" s="64"/>
      <c r="N16" s="64"/>
      <c r="O16" s="64"/>
    </row>
    <row r="17" spans="2:15" x14ac:dyDescent="0.2">
      <c r="B17" s="92" t="s">
        <v>41</v>
      </c>
      <c r="C17" s="93"/>
      <c r="D17" s="93"/>
      <c r="E17" s="94"/>
      <c r="F17" s="64"/>
      <c r="G17" s="64"/>
      <c r="H17" s="64"/>
      <c r="I17" s="64"/>
      <c r="J17" s="64"/>
      <c r="K17" s="64"/>
      <c r="L17" s="64"/>
      <c r="M17" s="64"/>
      <c r="N17" s="64"/>
      <c r="O17" s="64"/>
    </row>
    <row r="18" spans="2:15" x14ac:dyDescent="0.2">
      <c r="B18" s="95" t="s">
        <v>42</v>
      </c>
      <c r="C18" s="96"/>
      <c r="D18" s="96"/>
      <c r="E18" s="97"/>
      <c r="F18" s="64"/>
      <c r="G18" s="64"/>
      <c r="H18" s="64"/>
      <c r="I18" s="64"/>
      <c r="J18" s="64"/>
      <c r="K18" s="64"/>
      <c r="L18" s="64"/>
      <c r="M18" s="64"/>
      <c r="N18" s="64"/>
      <c r="O18" s="64"/>
    </row>
    <row r="19" spans="2:15" x14ac:dyDescent="0.2">
      <c r="B19" s="95" t="s">
        <v>43</v>
      </c>
      <c r="C19" s="96"/>
      <c r="D19" s="96"/>
      <c r="E19" s="97"/>
      <c r="F19" s="64"/>
      <c r="G19" s="64"/>
      <c r="H19" s="64"/>
      <c r="I19" s="64"/>
      <c r="J19" s="64"/>
      <c r="K19" s="64"/>
      <c r="L19" s="64"/>
      <c r="M19" s="64"/>
      <c r="N19" s="64"/>
      <c r="O19" s="64"/>
    </row>
    <row r="20" spans="2:15" x14ac:dyDescent="0.2">
      <c r="B20" s="95" t="s">
        <v>44</v>
      </c>
      <c r="C20" s="96"/>
      <c r="D20" s="96"/>
      <c r="E20" s="97"/>
      <c r="F20" s="64"/>
      <c r="G20" s="64"/>
      <c r="H20" s="64"/>
      <c r="I20" s="64"/>
      <c r="J20" s="64"/>
      <c r="K20" s="64"/>
      <c r="L20" s="64"/>
      <c r="M20" s="64"/>
      <c r="N20" s="64"/>
      <c r="O20" s="64"/>
    </row>
    <row r="21" spans="2:15" x14ac:dyDescent="0.2">
      <c r="B21" s="95" t="s">
        <v>45</v>
      </c>
      <c r="C21" s="96"/>
      <c r="D21" s="96"/>
      <c r="E21" s="97"/>
      <c r="F21" s="64"/>
      <c r="G21" s="64"/>
      <c r="H21" s="64"/>
      <c r="I21" s="64"/>
      <c r="J21" s="64"/>
      <c r="K21" s="64"/>
      <c r="L21" s="64"/>
      <c r="M21" s="64"/>
      <c r="N21" s="64"/>
      <c r="O21" s="64"/>
    </row>
    <row r="22" spans="2:15" ht="13.5" thickBot="1" x14ac:dyDescent="0.25">
      <c r="B22" s="78" t="s">
        <v>46</v>
      </c>
      <c r="C22" s="79"/>
      <c r="D22" s="79"/>
      <c r="E22" s="80"/>
      <c r="F22" s="64"/>
      <c r="G22" s="64"/>
      <c r="H22" s="64"/>
      <c r="I22" s="64"/>
      <c r="J22" s="64"/>
      <c r="K22" s="64"/>
      <c r="L22" s="64"/>
      <c r="M22" s="64"/>
      <c r="N22" s="64"/>
      <c r="O22" s="64"/>
    </row>
    <row r="23" spans="2:15" ht="13.5" thickTop="1" x14ac:dyDescent="0.2"/>
  </sheetData>
  <mergeCells count="18">
    <mergeCell ref="B22:E22"/>
    <mergeCell ref="C6:E6"/>
    <mergeCell ref="F6:H6"/>
    <mergeCell ref="I6:K6"/>
    <mergeCell ref="L6:N6"/>
    <mergeCell ref="B12:E15"/>
    <mergeCell ref="B16:E16"/>
    <mergeCell ref="B17:E17"/>
    <mergeCell ref="B18:E18"/>
    <mergeCell ref="B19:E19"/>
    <mergeCell ref="B20:E20"/>
    <mergeCell ref="B21:E21"/>
    <mergeCell ref="L5:N5"/>
    <mergeCell ref="B1:D1"/>
    <mergeCell ref="C3:F3"/>
    <mergeCell ref="C5:E5"/>
    <mergeCell ref="F5:H5"/>
    <mergeCell ref="I5:K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2017-07-18T16:11:43Z</dcterms:modified>
</cp:coreProperties>
</file>