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740" yWindow="-180" windowWidth="17115" windowHeight="9855" activeTab="13"/>
  </bookViews>
  <sheets>
    <sheet name="1" sheetId="2" r:id="rId1"/>
    <sheet name="2" sheetId="3" r:id="rId2"/>
    <sheet name="3" sheetId="5" r:id="rId3"/>
    <sheet name="4" sheetId="9" r:id="rId4"/>
    <sheet name="5" sheetId="10" r:id="rId5"/>
    <sheet name="6" sheetId="11" r:id="rId6"/>
    <sheet name="7" sheetId="12" r:id="rId7"/>
    <sheet name="8" sheetId="13" r:id="rId8"/>
    <sheet name="9" sheetId="14" r:id="rId9"/>
    <sheet name="10" sheetId="4" r:id="rId10"/>
    <sheet name="Technical" sheetId="1" r:id="rId11"/>
    <sheet name="Non-Technical" sheetId="6" r:id="rId12"/>
    <sheet name="Summary" sheetId="7" r:id="rId13"/>
    <sheet name="Evaluation" sheetId="15" r:id="rId14"/>
  </sheets>
  <externalReferences>
    <externalReference r:id="rId15"/>
    <externalReference r:id="rId16"/>
    <externalReference r:id="rId17"/>
    <externalReference r:id="rId18"/>
  </externalReferences>
  <calcPr calcId="145621"/>
</workbook>
</file>

<file path=xl/calcChain.xml><?xml version="1.0" encoding="utf-8"?>
<calcChain xmlns="http://schemas.openxmlformats.org/spreadsheetml/2006/main">
  <c r="T15" i="15" l="1"/>
  <c r="U15" i="15" s="1"/>
  <c r="Q15" i="15"/>
  <c r="N15" i="15"/>
  <c r="K15" i="15"/>
  <c r="H15" i="15"/>
  <c r="E15" i="15"/>
  <c r="B15" i="15"/>
  <c r="T14" i="15"/>
  <c r="U14" i="15" s="1"/>
  <c r="Q14" i="15"/>
  <c r="N14" i="15"/>
  <c r="K14" i="15"/>
  <c r="H14" i="15"/>
  <c r="E14" i="15"/>
  <c r="B14" i="15"/>
  <c r="T13" i="15"/>
  <c r="U13" i="15" s="1"/>
  <c r="Q13" i="15"/>
  <c r="N13" i="15"/>
  <c r="K13" i="15"/>
  <c r="H13" i="15"/>
  <c r="E13" i="15"/>
  <c r="B13" i="15"/>
  <c r="T12" i="15"/>
  <c r="U12" i="15" s="1"/>
  <c r="Q12" i="15"/>
  <c r="N12" i="15"/>
  <c r="K12" i="15"/>
  <c r="H12" i="15"/>
  <c r="E12" i="15"/>
  <c r="B12" i="15"/>
  <c r="T11" i="15"/>
  <c r="U11" i="15" s="1"/>
  <c r="Q11" i="15"/>
  <c r="N11" i="15"/>
  <c r="K11" i="15"/>
  <c r="H11" i="15"/>
  <c r="E11" i="15"/>
  <c r="B11" i="15"/>
  <c r="T10" i="15"/>
  <c r="U10" i="15" s="1"/>
  <c r="Q10" i="15"/>
  <c r="N10" i="15"/>
  <c r="K10" i="15"/>
  <c r="H10" i="15"/>
  <c r="E10" i="15"/>
  <c r="B10" i="15"/>
  <c r="T9" i="15"/>
  <c r="U9" i="15" s="1"/>
  <c r="Q9" i="15"/>
  <c r="N9" i="15"/>
  <c r="K9" i="15"/>
  <c r="H9" i="15"/>
  <c r="E9" i="15"/>
  <c r="B9" i="15"/>
  <c r="T8" i="15"/>
  <c r="U8" i="15" s="1"/>
  <c r="Q8" i="15"/>
  <c r="N8" i="15"/>
  <c r="K8" i="15"/>
  <c r="H8" i="15"/>
  <c r="E8" i="15"/>
  <c r="B8" i="15"/>
  <c r="E1" i="15"/>
  <c r="B6" i="7" l="1"/>
  <c r="C6" i="7"/>
  <c r="D6" i="7"/>
  <c r="E6" i="7"/>
  <c r="F6" i="7"/>
  <c r="G6" i="7"/>
  <c r="H6" i="7"/>
  <c r="K6" i="7"/>
  <c r="B7" i="7"/>
  <c r="C7" i="7"/>
  <c r="D7" i="7"/>
  <c r="E7" i="7"/>
  <c r="F7" i="7"/>
  <c r="G7" i="7"/>
  <c r="H7" i="7"/>
  <c r="K7" i="7"/>
  <c r="B8" i="7"/>
  <c r="C8" i="7"/>
  <c r="D8" i="7"/>
  <c r="E8" i="7"/>
  <c r="F8" i="7"/>
  <c r="G8" i="7"/>
  <c r="H8" i="7"/>
  <c r="K8" i="7"/>
  <c r="B9" i="7"/>
  <c r="C9" i="7"/>
  <c r="D9" i="7"/>
  <c r="E9" i="7"/>
  <c r="F9" i="7"/>
  <c r="G9" i="7"/>
  <c r="H9" i="7"/>
  <c r="K9" i="7"/>
  <c r="B10" i="7"/>
  <c r="C10" i="7"/>
  <c r="D10" i="7"/>
  <c r="E10" i="7"/>
  <c r="F10" i="7"/>
  <c r="G10" i="7"/>
  <c r="H10" i="7"/>
  <c r="K10" i="7"/>
  <c r="B11" i="7"/>
  <c r="C11" i="7"/>
  <c r="D11" i="7"/>
  <c r="E11" i="7"/>
  <c r="F11" i="7"/>
  <c r="G11" i="7"/>
  <c r="H11" i="7"/>
  <c r="K11" i="7"/>
  <c r="B12" i="7"/>
  <c r="C12" i="7"/>
  <c r="D12" i="7"/>
  <c r="E12" i="7"/>
  <c r="F12" i="7"/>
  <c r="G12" i="7"/>
  <c r="H12" i="7"/>
  <c r="K12" i="7"/>
  <c r="C5" i="7"/>
  <c r="D5" i="7"/>
  <c r="E5" i="7"/>
  <c r="F5" i="7"/>
  <c r="G5" i="7"/>
  <c r="H5" i="7"/>
  <c r="K5" i="7"/>
  <c r="D5" i="6" l="1"/>
  <c r="B6" i="1"/>
  <c r="C6" i="1"/>
  <c r="D6" i="1"/>
  <c r="E6" i="1"/>
  <c r="F6" i="1"/>
  <c r="G6" i="1"/>
  <c r="H6" i="1"/>
  <c r="K6" i="1"/>
  <c r="B7" i="1"/>
  <c r="C7" i="1"/>
  <c r="D7" i="1"/>
  <c r="E7" i="1"/>
  <c r="F7" i="1"/>
  <c r="G7" i="1"/>
  <c r="H7" i="1"/>
  <c r="K7" i="1"/>
  <c r="B8" i="1"/>
  <c r="C8" i="1"/>
  <c r="D8" i="1"/>
  <c r="E8" i="1"/>
  <c r="F8" i="1"/>
  <c r="G8" i="1"/>
  <c r="H8" i="1"/>
  <c r="K8" i="1"/>
  <c r="B9" i="1"/>
  <c r="C9" i="1"/>
  <c r="D9" i="1"/>
  <c r="E9" i="1"/>
  <c r="F9" i="1"/>
  <c r="G9" i="1"/>
  <c r="H9" i="1"/>
  <c r="K9" i="1"/>
  <c r="B10" i="1"/>
  <c r="C10" i="1"/>
  <c r="D10" i="1"/>
  <c r="E10" i="1"/>
  <c r="F10" i="1"/>
  <c r="G10" i="1"/>
  <c r="H10" i="1"/>
  <c r="K10" i="1"/>
  <c r="B11" i="1"/>
  <c r="C11" i="1"/>
  <c r="D11" i="1"/>
  <c r="E11" i="1"/>
  <c r="F11" i="1"/>
  <c r="G11" i="1"/>
  <c r="H11" i="1"/>
  <c r="K11" i="1"/>
  <c r="B12" i="1"/>
  <c r="C12" i="1"/>
  <c r="D12" i="1"/>
  <c r="E12" i="1"/>
  <c r="F12" i="1"/>
  <c r="G12" i="1"/>
  <c r="H12" i="1"/>
  <c r="K12" i="1"/>
  <c r="B5" i="1"/>
  <c r="C5" i="1"/>
  <c r="C4" i="1"/>
  <c r="C4" i="7" s="1"/>
  <c r="B5" i="7" l="1"/>
  <c r="B6" i="6"/>
  <c r="B7" i="6"/>
  <c r="B8" i="6"/>
  <c r="B9" i="6"/>
  <c r="B10" i="6"/>
  <c r="B11" i="6"/>
  <c r="B12" i="6"/>
  <c r="B5" i="6"/>
  <c r="B4" i="6"/>
  <c r="K4" i="4"/>
  <c r="K5" i="1"/>
  <c r="H5" i="1"/>
  <c r="G5" i="1"/>
  <c r="F5" i="1"/>
  <c r="E5" i="1"/>
  <c r="D5" i="1"/>
  <c r="K4" i="1"/>
  <c r="K4" i="7" s="1"/>
  <c r="J4" i="1"/>
  <c r="J4" i="7" s="1"/>
  <c r="I4" i="1"/>
  <c r="I4" i="7" s="1"/>
  <c r="H4" i="1"/>
  <c r="G4" i="1"/>
  <c r="F4" i="1"/>
  <c r="E4" i="1"/>
  <c r="D4" i="1"/>
  <c r="B4" i="1" l="1"/>
  <c r="A6" i="7" l="1"/>
  <c r="A7" i="7"/>
  <c r="A8" i="7"/>
  <c r="M8" i="7"/>
  <c r="A9" i="7"/>
  <c r="A10" i="7"/>
  <c r="M10" i="7"/>
  <c r="A11" i="7"/>
  <c r="A12" i="7"/>
  <c r="M12" i="7"/>
  <c r="A6" i="6"/>
  <c r="C6" i="6"/>
  <c r="M6" i="7" s="1"/>
  <c r="A7" i="6"/>
  <c r="C7" i="6"/>
  <c r="M7" i="7" s="1"/>
  <c r="A8" i="6"/>
  <c r="C8" i="6"/>
  <c r="A9" i="6"/>
  <c r="C9" i="6"/>
  <c r="M9" i="7" s="1"/>
  <c r="A10" i="6"/>
  <c r="C10" i="6"/>
  <c r="A11" i="6"/>
  <c r="C11" i="6"/>
  <c r="M11" i="7" s="1"/>
  <c r="A12" i="6"/>
  <c r="C12" i="6"/>
  <c r="A6" i="1"/>
  <c r="A7" i="1"/>
  <c r="A8" i="1"/>
  <c r="A9" i="1"/>
  <c r="A10" i="1"/>
  <c r="A11" i="1"/>
  <c r="A12" i="1"/>
  <c r="J11" i="3"/>
  <c r="I11" i="3"/>
  <c r="H11" i="3"/>
  <c r="G11" i="3"/>
  <c r="F11" i="3"/>
  <c r="E11" i="3"/>
  <c r="A11" i="3"/>
  <c r="J10" i="3"/>
  <c r="I10" i="3"/>
  <c r="H10" i="3"/>
  <c r="G10" i="3"/>
  <c r="F10" i="3"/>
  <c r="E10" i="3"/>
  <c r="A10" i="3"/>
  <c r="J9" i="3"/>
  <c r="I9" i="3"/>
  <c r="H9" i="3"/>
  <c r="G9" i="3"/>
  <c r="F9" i="3"/>
  <c r="E9" i="3"/>
  <c r="A9" i="3"/>
  <c r="J8" i="3"/>
  <c r="I8" i="3"/>
  <c r="H8" i="3"/>
  <c r="G8" i="3"/>
  <c r="F8" i="3"/>
  <c r="E8" i="3"/>
  <c r="A8" i="3"/>
  <c r="J7" i="3"/>
  <c r="I7" i="3"/>
  <c r="H7" i="3"/>
  <c r="G7" i="3"/>
  <c r="F7" i="3"/>
  <c r="E7" i="3"/>
  <c r="A7" i="3"/>
  <c r="J6" i="3"/>
  <c r="I6" i="3"/>
  <c r="H6" i="3"/>
  <c r="G6" i="3"/>
  <c r="F6" i="3"/>
  <c r="E6" i="3"/>
  <c r="K6" i="3" s="1"/>
  <c r="A6" i="3"/>
  <c r="J5" i="3"/>
  <c r="I5" i="3"/>
  <c r="H5" i="3"/>
  <c r="G5" i="3"/>
  <c r="F5" i="3"/>
  <c r="E5" i="3"/>
  <c r="A5" i="3"/>
  <c r="J4" i="3"/>
  <c r="I4" i="3"/>
  <c r="H4" i="3"/>
  <c r="G4" i="3"/>
  <c r="F4" i="3"/>
  <c r="E4" i="3"/>
  <c r="A4" i="3"/>
  <c r="K10" i="3" l="1"/>
  <c r="K5" i="3"/>
  <c r="K9" i="3"/>
  <c r="K4" i="3"/>
  <c r="K7" i="3"/>
  <c r="K11" i="3"/>
  <c r="K8" i="3"/>
  <c r="J11" i="13"/>
  <c r="I11" i="13"/>
  <c r="H11" i="13"/>
  <c r="G11" i="13"/>
  <c r="F11" i="13"/>
  <c r="E11" i="13"/>
  <c r="A11" i="13"/>
  <c r="J10" i="13"/>
  <c r="I10" i="13"/>
  <c r="H10" i="13"/>
  <c r="G10" i="13"/>
  <c r="F10" i="13"/>
  <c r="E10" i="13"/>
  <c r="A10" i="13"/>
  <c r="J9" i="13"/>
  <c r="I9" i="13"/>
  <c r="H9" i="13"/>
  <c r="G9" i="13"/>
  <c r="F9" i="13"/>
  <c r="E9" i="13"/>
  <c r="A9" i="13"/>
  <c r="J8" i="13"/>
  <c r="I8" i="13"/>
  <c r="H8" i="13"/>
  <c r="G8" i="13"/>
  <c r="F8" i="13"/>
  <c r="E8" i="13"/>
  <c r="A8" i="13"/>
  <c r="J7" i="13"/>
  <c r="I7" i="13"/>
  <c r="H7" i="13"/>
  <c r="G7" i="13"/>
  <c r="F7" i="13"/>
  <c r="E7" i="13"/>
  <c r="A7" i="13"/>
  <c r="J6" i="13"/>
  <c r="I6" i="13"/>
  <c r="H6" i="13"/>
  <c r="G6" i="13"/>
  <c r="F6" i="13"/>
  <c r="E6" i="13"/>
  <c r="A6" i="13"/>
  <c r="J5" i="13"/>
  <c r="I5" i="13"/>
  <c r="H5" i="13"/>
  <c r="G5" i="13"/>
  <c r="F5" i="13"/>
  <c r="E5" i="13"/>
  <c r="A5" i="13"/>
  <c r="J4" i="13"/>
  <c r="I4" i="13"/>
  <c r="H4" i="13"/>
  <c r="G4" i="13"/>
  <c r="F4" i="13"/>
  <c r="E4" i="13"/>
  <c r="A4" i="13"/>
  <c r="K4" i="13" l="1"/>
  <c r="I5" i="1" s="1"/>
  <c r="K7" i="13"/>
  <c r="I8" i="1" s="1"/>
  <c r="K6" i="13"/>
  <c r="I7" i="1" s="1"/>
  <c r="K10" i="13"/>
  <c r="I11" i="1" s="1"/>
  <c r="K5" i="13"/>
  <c r="I6" i="1" s="1"/>
  <c r="K9" i="13"/>
  <c r="I10" i="1" s="1"/>
  <c r="K8" i="13"/>
  <c r="I9" i="1" s="1"/>
  <c r="K11" i="13"/>
  <c r="I12" i="1" s="1"/>
  <c r="I12" i="7" s="1"/>
  <c r="J11" i="14"/>
  <c r="I11" i="14"/>
  <c r="H11" i="14"/>
  <c r="G11" i="14"/>
  <c r="F11" i="14"/>
  <c r="E11" i="14"/>
  <c r="A11" i="14"/>
  <c r="J10" i="14"/>
  <c r="I10" i="14"/>
  <c r="H10" i="14"/>
  <c r="G10" i="14"/>
  <c r="F10" i="14"/>
  <c r="E10" i="14"/>
  <c r="A10" i="14"/>
  <c r="J9" i="14"/>
  <c r="I9" i="14"/>
  <c r="H9" i="14"/>
  <c r="G9" i="14"/>
  <c r="F9" i="14"/>
  <c r="E9" i="14"/>
  <c r="A9" i="14"/>
  <c r="J8" i="14"/>
  <c r="I8" i="14"/>
  <c r="H8" i="14"/>
  <c r="G8" i="14"/>
  <c r="F8" i="14"/>
  <c r="E8" i="14"/>
  <c r="A8" i="14"/>
  <c r="J7" i="14"/>
  <c r="I7" i="14"/>
  <c r="H7" i="14"/>
  <c r="G7" i="14"/>
  <c r="F7" i="14"/>
  <c r="E7" i="14"/>
  <c r="A7" i="14"/>
  <c r="J6" i="14"/>
  <c r="I6" i="14"/>
  <c r="H6" i="14"/>
  <c r="G6" i="14"/>
  <c r="F6" i="14"/>
  <c r="E6" i="14"/>
  <c r="A6" i="14"/>
  <c r="J5" i="14"/>
  <c r="I5" i="14"/>
  <c r="H5" i="14"/>
  <c r="G5" i="14"/>
  <c r="F5" i="14"/>
  <c r="E5" i="14"/>
  <c r="A5" i="14"/>
  <c r="J4" i="14"/>
  <c r="I4" i="14"/>
  <c r="H4" i="14"/>
  <c r="G4" i="14"/>
  <c r="F4" i="14"/>
  <c r="E4" i="14"/>
  <c r="A4" i="14"/>
  <c r="I8" i="7" l="1"/>
  <c r="I10" i="7"/>
  <c r="I7" i="7"/>
  <c r="L7" i="7" s="1"/>
  <c r="N7" i="7" s="1"/>
  <c r="L7" i="1"/>
  <c r="I9" i="7"/>
  <c r="I6" i="7"/>
  <c r="I11" i="7"/>
  <c r="I5" i="7"/>
  <c r="L5" i="7" s="1"/>
  <c r="L5" i="1"/>
  <c r="K6" i="14"/>
  <c r="J7" i="1" s="1"/>
  <c r="J7" i="7" s="1"/>
  <c r="K10" i="14"/>
  <c r="J11" i="1" s="1"/>
  <c r="J11" i="7" s="1"/>
  <c r="K11" i="14"/>
  <c r="J12" i="1" s="1"/>
  <c r="J12" i="7" s="1"/>
  <c r="L12" i="7" s="1"/>
  <c r="N12" i="7" s="1"/>
  <c r="K5" i="14"/>
  <c r="J6" i="1" s="1"/>
  <c r="J6" i="7" s="1"/>
  <c r="K9" i="14"/>
  <c r="J10" i="1" s="1"/>
  <c r="J10" i="7" s="1"/>
  <c r="K4" i="14"/>
  <c r="J5" i="1" s="1"/>
  <c r="J5" i="7" s="1"/>
  <c r="K8" i="14"/>
  <c r="J9" i="1" s="1"/>
  <c r="J9" i="7" s="1"/>
  <c r="K7" i="14"/>
  <c r="J8" i="1" s="1"/>
  <c r="J8" i="7" s="1"/>
  <c r="K5" i="4"/>
  <c r="K6" i="4"/>
  <c r="K7" i="4"/>
  <c r="K8" i="4"/>
  <c r="K9" i="4"/>
  <c r="K10" i="4"/>
  <c r="K11" i="4"/>
  <c r="K5" i="12"/>
  <c r="K6" i="12"/>
  <c r="K7" i="12"/>
  <c r="K8" i="12"/>
  <c r="K9" i="12"/>
  <c r="K10" i="12"/>
  <c r="K11" i="12"/>
  <c r="K4" i="12"/>
  <c r="L11" i="1" l="1"/>
  <c r="L12" i="1"/>
  <c r="L6" i="7"/>
  <c r="N6" i="7" s="1"/>
  <c r="L8" i="1"/>
  <c r="L11" i="7"/>
  <c r="N11" i="7" s="1"/>
  <c r="L6" i="1"/>
  <c r="M6" i="1" s="1"/>
  <c r="L9" i="1"/>
  <c r="L8" i="7"/>
  <c r="N8" i="7" s="1"/>
  <c r="L10" i="1"/>
  <c r="L10" i="7"/>
  <c r="N10" i="7" s="1"/>
  <c r="L9" i="7"/>
  <c r="N9" i="7" s="1"/>
  <c r="A2" i="7"/>
  <c r="A2" i="6"/>
  <c r="M10" i="1" l="1"/>
  <c r="M8" i="1"/>
  <c r="M12" i="1"/>
  <c r="M11" i="1"/>
  <c r="M5" i="1"/>
  <c r="M9" i="1"/>
  <c r="M7" i="1"/>
  <c r="D4" i="7"/>
  <c r="E4" i="7"/>
  <c r="F4" i="7"/>
  <c r="G4" i="7"/>
  <c r="H4" i="7"/>
  <c r="B4" i="7"/>
  <c r="C5" i="6" l="1"/>
  <c r="A5" i="7"/>
  <c r="A5" i="6"/>
  <c r="D8" i="6" l="1"/>
  <c r="D12" i="6"/>
  <c r="D9" i="6"/>
  <c r="D10" i="6"/>
  <c r="D6" i="6"/>
  <c r="D7" i="6"/>
  <c r="D11" i="6"/>
  <c r="M5" i="7"/>
  <c r="N5" i="7" s="1"/>
  <c r="O5" i="7" l="1"/>
  <c r="O7" i="7"/>
  <c r="O6" i="7"/>
  <c r="O11" i="7"/>
  <c r="O8" i="7"/>
  <c r="O9" i="7"/>
  <c r="O10" i="7"/>
  <c r="O12" i="7"/>
  <c r="A5" i="1"/>
</calcChain>
</file>

<file path=xl/sharedStrings.xml><?xml version="1.0" encoding="utf-8"?>
<sst xmlns="http://schemas.openxmlformats.org/spreadsheetml/2006/main" count="206" uniqueCount="50">
  <si>
    <t xml:space="preserve">RESPONDENT SUMMARY </t>
  </si>
  <si>
    <t>Company/Vendor Name</t>
  </si>
  <si>
    <t>Average Technical Score</t>
  </si>
  <si>
    <t>Total Score</t>
  </si>
  <si>
    <t>Ranking</t>
  </si>
  <si>
    <t>Company/Vendor Name:</t>
  </si>
  <si>
    <t>Criteria 1</t>
  </si>
  <si>
    <t>Criteria 2</t>
  </si>
  <si>
    <t>Criteria 3</t>
  </si>
  <si>
    <t>Criteria 4</t>
  </si>
  <si>
    <t>TOTAL</t>
  </si>
  <si>
    <r>
      <t>RESPONDENT SUMMARY</t>
    </r>
    <r>
      <rPr>
        <b/>
        <sz val="12"/>
        <color rgb="FFFF0000"/>
        <rFont val="Arial"/>
        <family val="2"/>
      </rPr>
      <t xml:space="preserve"> (TECHNICAL)</t>
    </r>
  </si>
  <si>
    <r>
      <t xml:space="preserve">RESPONDENT SUMMARY  </t>
    </r>
    <r>
      <rPr>
        <b/>
        <sz val="12"/>
        <color rgb="FFFF0000"/>
        <rFont val="Arial"/>
        <family val="2"/>
      </rPr>
      <t xml:space="preserve"> (NON-TECHNICAL)</t>
    </r>
  </si>
  <si>
    <r>
      <t xml:space="preserve">Non-Technical Score                      </t>
    </r>
    <r>
      <rPr>
        <b/>
        <sz val="12"/>
        <color rgb="FFFF0000"/>
        <rFont val="Arial"/>
        <family val="2"/>
      </rPr>
      <t>(cost)</t>
    </r>
  </si>
  <si>
    <t>Non-Technical Score                      (cost)</t>
  </si>
  <si>
    <t>Criteria 5</t>
  </si>
  <si>
    <t>Criteria 6</t>
  </si>
  <si>
    <t>Document Logistix</t>
  </si>
  <si>
    <t>Future Net Group</t>
  </si>
  <si>
    <t>On Base by Hyland Software</t>
  </si>
  <si>
    <t>Information Network International</t>
  </si>
  <si>
    <t>IQBG</t>
  </si>
  <si>
    <t>Lexmark</t>
  </si>
  <si>
    <t>MCCi</t>
  </si>
  <si>
    <t>Nasare</t>
  </si>
  <si>
    <t>RFP730-16101 UH Advancement- Enterprise Content Management System</t>
  </si>
  <si>
    <t>RESPONDENT EVALUATION MATRIX</t>
  </si>
  <si>
    <t>Evaluator Name:</t>
  </si>
  <si>
    <t>Name</t>
  </si>
  <si>
    <t xml:space="preserve">Criteria 1 </t>
  </si>
  <si>
    <t>The Respondent demonstrated the overall functionality of the product, the requirements that it achieved, and the accuracy rate of the product.</t>
  </si>
  <si>
    <t>The Respondent should have proven the system's ability to integrate data exported from UH solicitation into Advance 9.6.</t>
  </si>
  <si>
    <t>The Respondent demonstrated that the product has a user-friendly interface, and the product is easy to use for the end-user.</t>
  </si>
  <si>
    <t>The Respondent provided an overall service level agreement, installation plan, and/or Project Management Plan documentation.</t>
  </si>
  <si>
    <t>The Respondent provided all the required information stated in Section 2.3 Other Factors for Selection</t>
  </si>
  <si>
    <t>Total</t>
  </si>
  <si>
    <t>POINTS (1-5)</t>
  </si>
  <si>
    <t>WEIGHT</t>
  </si>
  <si>
    <t>SCORE</t>
  </si>
  <si>
    <r>
      <t xml:space="preserve">Instructions:  </t>
    </r>
    <r>
      <rPr>
        <sz val="10"/>
        <rFont val="Arial"/>
        <family val="2"/>
      </rPr>
      <t xml:space="preserve">Please rate the vendor from 1 to 5, using the following criteria to indicate to what level you agree with the statements below, as they related to the vendor's response. </t>
    </r>
  </si>
  <si>
    <t>*Note:  Total should be equal to 100 if received 5-point per criterion.</t>
  </si>
  <si>
    <t>*Note: Insert point under the 'Points' columns</t>
  </si>
  <si>
    <t>Point Scale</t>
  </si>
  <si>
    <t>5.0 to 4.5 = Exceptional, exceeds and fully meets all requirements</t>
  </si>
  <si>
    <t>4.4 to 3.5 = Advantageous, exceeds some requirements</t>
  </si>
  <si>
    <t>3.4 to 2.5 = Meets minimal requirements</t>
  </si>
  <si>
    <t>2.4 to 1.5 = Addresses most of the minimal requirements</t>
  </si>
  <si>
    <t>1.4 to 1.0 = Addresses part of minimal requirements</t>
  </si>
  <si>
    <t>0 = No Response</t>
  </si>
  <si>
    <t xml:space="preserve">The Respondent provided a detailed account of the overall cost of the product and services. Just for Evaluator 10 to evaluate cost.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</si>
</sst>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Arial"/>
      <family val="2"/>
    </font>
    <font>
      <sz val="12"/>
      <name val="Arial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99">
    <xf numFmtId="0" fontId="0" fillId="0" borderId="0"/>
    <xf numFmtId="44" fontId="14" fillId="0" borderId="0" applyFont="0" applyFill="0" applyBorder="0" applyAlignment="0" applyProtection="0"/>
    <xf numFmtId="0" fontId="14" fillId="0" borderId="0"/>
    <xf numFmtId="0" fontId="11" fillId="0" borderId="0"/>
    <xf numFmtId="0" fontId="11" fillId="0" borderId="0"/>
    <xf numFmtId="0" fontId="14" fillId="4" borderId="7" applyNumberFormat="0" applyFont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2" borderId="0" applyNumberFormat="0" applyBorder="0" applyAlignment="0" applyProtection="0"/>
    <xf numFmtId="0" fontId="18" fillId="6" borderId="0" applyNumberFormat="0" applyBorder="0" applyAlignment="0" applyProtection="0"/>
    <xf numFmtId="0" fontId="19" fillId="23" borderId="8" applyNumberFormat="0" applyAlignment="0" applyProtection="0"/>
    <xf numFmtId="0" fontId="20" fillId="24" borderId="9" applyNumberFormat="0" applyAlignment="0" applyProtection="0"/>
    <xf numFmtId="0" fontId="21" fillId="0" borderId="0" applyNumberFormat="0" applyFill="0" applyBorder="0" applyAlignment="0" applyProtection="0"/>
    <xf numFmtId="0" fontId="22" fillId="7" borderId="0" applyNumberFormat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8" applyNumberFormat="0" applyAlignment="0" applyProtection="0"/>
    <xf numFmtId="0" fontId="27" fillId="0" borderId="13" applyNumberFormat="0" applyFill="0" applyAlignment="0" applyProtection="0"/>
    <xf numFmtId="0" fontId="28" fillId="25" borderId="0" applyNumberFormat="0" applyBorder="0" applyAlignment="0" applyProtection="0"/>
    <xf numFmtId="0" fontId="15" fillId="4" borderId="7" applyNumberFormat="0" applyFont="0" applyAlignment="0" applyProtection="0"/>
    <xf numFmtId="0" fontId="29" fillId="23" borderId="14" applyNumberFormat="0" applyAlignment="0" applyProtection="0"/>
    <xf numFmtId="0" fontId="30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2" borderId="0" applyNumberFormat="0" applyBorder="0" applyAlignment="0" applyProtection="0"/>
    <xf numFmtId="0" fontId="18" fillId="6" borderId="0" applyNumberFormat="0" applyBorder="0" applyAlignment="0" applyProtection="0"/>
    <xf numFmtId="0" fontId="19" fillId="23" borderId="8" applyNumberFormat="0" applyAlignment="0" applyProtection="0"/>
    <xf numFmtId="0" fontId="20" fillId="24" borderId="9" applyNumberFormat="0" applyAlignment="0" applyProtection="0"/>
    <xf numFmtId="0" fontId="21" fillId="0" borderId="0" applyNumberFormat="0" applyFill="0" applyBorder="0" applyAlignment="0" applyProtection="0"/>
    <xf numFmtId="0" fontId="22" fillId="7" borderId="0" applyNumberFormat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8" applyNumberFormat="0" applyAlignment="0" applyProtection="0"/>
    <xf numFmtId="0" fontId="27" fillId="0" borderId="13" applyNumberFormat="0" applyFill="0" applyAlignment="0" applyProtection="0"/>
    <xf numFmtId="0" fontId="28" fillId="25" borderId="0" applyNumberFormat="0" applyBorder="0" applyAlignment="0" applyProtection="0"/>
    <xf numFmtId="0" fontId="29" fillId="23" borderId="14" applyNumberFormat="0" applyAlignment="0" applyProtection="0"/>
    <xf numFmtId="0" fontId="30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14" fillId="0" borderId="0"/>
    <xf numFmtId="0" fontId="14" fillId="4" borderId="7" applyNumberFormat="0" applyFont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1">
    <xf numFmtId="0" fontId="0" fillId="0" borderId="0" xfId="0"/>
    <xf numFmtId="0" fontId="13" fillId="0" borderId="0" xfId="0" applyFont="1"/>
    <xf numFmtId="0" fontId="13" fillId="0" borderId="0" xfId="0" applyFont="1" applyBorder="1"/>
    <xf numFmtId="0" fontId="12" fillId="0" borderId="1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textRotation="90" wrapText="1"/>
    </xf>
    <xf numFmtId="0" fontId="12" fillId="0" borderId="2" xfId="0" applyFont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4" xfId="0" applyFont="1" applyFill="1" applyBorder="1" applyAlignment="1">
      <alignment horizontal="center"/>
    </xf>
    <xf numFmtId="4" fontId="13" fillId="0" borderId="5" xfId="0" applyNumberFormat="1" applyFont="1" applyBorder="1"/>
    <xf numFmtId="0" fontId="13" fillId="3" borderId="6" xfId="0" applyFont="1" applyFill="1" applyBorder="1" applyAlignment="1">
      <alignment horizontal="center"/>
    </xf>
    <xf numFmtId="0" fontId="33" fillId="0" borderId="2" xfId="0" applyFont="1" applyFill="1" applyBorder="1" applyAlignment="1">
      <alignment horizontal="center" vertical="center" textRotation="90" wrapText="1"/>
    </xf>
    <xf numFmtId="0" fontId="0" fillId="0" borderId="0" xfId="0"/>
    <xf numFmtId="0" fontId="33" fillId="0" borderId="2" xfId="0" applyFont="1" applyBorder="1" applyAlignment="1">
      <alignment horizontal="center" vertical="center" wrapText="1"/>
    </xf>
    <xf numFmtId="4" fontId="34" fillId="0" borderId="5" xfId="0" applyNumberFormat="1" applyFont="1" applyBorder="1"/>
    <xf numFmtId="0" fontId="38" fillId="0" borderId="16" xfId="97" applyFont="1" applyBorder="1" applyAlignment="1">
      <alignment horizontal="center"/>
    </xf>
    <xf numFmtId="0" fontId="12" fillId="2" borderId="0" xfId="0" applyFont="1" applyFill="1" applyBorder="1" applyAlignment="1">
      <alignment horizontal="center" vertical="center"/>
    </xf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36" fillId="3" borderId="16" xfId="97" applyFont="1" applyFill="1" applyBorder="1" applyAlignment="1">
      <alignment horizontal="center"/>
    </xf>
    <xf numFmtId="0" fontId="37" fillId="0" borderId="0" xfId="0" applyFont="1"/>
    <xf numFmtId="0" fontId="37" fillId="3" borderId="0" xfId="0" applyFont="1" applyFill="1"/>
    <xf numFmtId="0" fontId="35" fillId="0" borderId="16" xfId="97" applyFont="1" applyBorder="1" applyAlignment="1">
      <alignment horizontal="center"/>
    </xf>
    <xf numFmtId="0" fontId="12" fillId="2" borderId="0" xfId="0" applyFont="1" applyFill="1" applyBorder="1" applyAlignment="1">
      <alignment horizontal="center" vertical="center" wrapText="1"/>
    </xf>
    <xf numFmtId="0" fontId="39" fillId="0" borderId="0" xfId="0" applyFont="1"/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36" fillId="3" borderId="16" xfId="97" applyFont="1" applyFill="1" applyBorder="1" applyAlignment="1">
      <alignment horizontal="center"/>
    </xf>
    <xf numFmtId="0" fontId="37" fillId="0" borderId="0" xfId="0" applyFont="1"/>
    <xf numFmtId="0" fontId="37" fillId="3" borderId="0" xfId="0" applyFont="1" applyFill="1"/>
    <xf numFmtId="0" fontId="35" fillId="0" borderId="16" xfId="97" applyFont="1" applyBorder="1" applyAlignment="1">
      <alignment horizontal="center"/>
    </xf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36" fillId="3" borderId="16" xfId="97" applyFont="1" applyFill="1" applyBorder="1" applyAlignment="1">
      <alignment horizontal="center"/>
    </xf>
    <xf numFmtId="0" fontId="37" fillId="0" borderId="0" xfId="0" applyFont="1"/>
    <xf numFmtId="0" fontId="37" fillId="3" borderId="0" xfId="0" applyFont="1" applyFill="1"/>
    <xf numFmtId="0" fontId="35" fillId="0" borderId="16" xfId="97" applyFont="1" applyBorder="1" applyAlignment="1">
      <alignment horizontal="center"/>
    </xf>
    <xf numFmtId="0" fontId="12" fillId="2" borderId="0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36" fillId="3" borderId="16" xfId="97" applyFont="1" applyFill="1" applyBorder="1" applyAlignment="1">
      <alignment horizontal="center"/>
    </xf>
    <xf numFmtId="0" fontId="37" fillId="0" borderId="0" xfId="0" applyFont="1"/>
    <xf numFmtId="0" fontId="37" fillId="3" borderId="0" xfId="0" applyFont="1" applyFill="1"/>
    <xf numFmtId="0" fontId="35" fillId="0" borderId="16" xfId="97" applyFont="1" applyBorder="1" applyAlignment="1">
      <alignment horizontal="center"/>
    </xf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36" fillId="3" borderId="16" xfId="97" applyFont="1" applyFill="1" applyBorder="1" applyAlignment="1">
      <alignment horizontal="center"/>
    </xf>
    <xf numFmtId="0" fontId="37" fillId="0" borderId="0" xfId="0" applyFont="1"/>
    <xf numFmtId="0" fontId="37" fillId="3" borderId="0" xfId="0" applyFont="1" applyFill="1"/>
    <xf numFmtId="0" fontId="35" fillId="0" borderId="16" xfId="97" applyFont="1" applyBorder="1" applyAlignment="1">
      <alignment horizontal="center"/>
    </xf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36" fillId="3" borderId="16" xfId="97" applyFont="1" applyFill="1" applyBorder="1" applyAlignment="1">
      <alignment horizontal="center"/>
    </xf>
    <xf numFmtId="0" fontId="37" fillId="0" borderId="0" xfId="0" applyFont="1"/>
    <xf numFmtId="0" fontId="37" fillId="3" borderId="0" xfId="0" applyFont="1" applyFill="1"/>
    <xf numFmtId="0" fontId="35" fillId="0" borderId="16" xfId="97" applyFont="1" applyBorder="1" applyAlignment="1">
      <alignment horizontal="center"/>
    </xf>
    <xf numFmtId="0" fontId="35" fillId="0" borderId="16" xfId="4" applyFont="1" applyBorder="1" applyAlignment="1">
      <alignment horizontal="center"/>
    </xf>
    <xf numFmtId="0" fontId="36" fillId="3" borderId="16" xfId="4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/>
    </xf>
    <xf numFmtId="4" fontId="13" fillId="0" borderId="5" xfId="0" applyNumberFormat="1" applyFont="1" applyBorder="1" applyAlignment="1">
      <alignment horizontal="center"/>
    </xf>
    <xf numFmtId="49" fontId="13" fillId="0" borderId="0" xfId="0" applyNumberFormat="1" applyFont="1"/>
    <xf numFmtId="0" fontId="35" fillId="0" borderId="0" xfId="0" applyFont="1" applyAlignment="1">
      <alignment horizontal="center"/>
    </xf>
    <xf numFmtId="0" fontId="36" fillId="0" borderId="16" xfId="97" applyFont="1" applyBorder="1" applyAlignment="1">
      <alignment horizontal="center"/>
    </xf>
    <xf numFmtId="0" fontId="36" fillId="0" borderId="16" xfId="4" applyFont="1" applyBorder="1" applyAlignment="1">
      <alignment horizontal="center"/>
    </xf>
    <xf numFmtId="0" fontId="12" fillId="2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/>
    <xf numFmtId="0" fontId="40" fillId="0" borderId="0" xfId="0" applyFont="1"/>
    <xf numFmtId="0" fontId="40" fillId="26" borderId="0" xfId="0" applyFont="1" applyFill="1" applyBorder="1" applyAlignment="1">
      <alignment horizontal="center"/>
    </xf>
    <xf numFmtId="0" fontId="41" fillId="0" borderId="0" xfId="0" applyFont="1"/>
    <xf numFmtId="0" fontId="42" fillId="0" borderId="17" xfId="0" applyFont="1" applyBorder="1" applyAlignment="1">
      <alignment horizontal="center"/>
    </xf>
    <xf numFmtId="0" fontId="43" fillId="0" borderId="0" xfId="98" applyFont="1"/>
    <xf numFmtId="0" fontId="35" fillId="0" borderId="18" xfId="98" applyFont="1" applyFill="1" applyBorder="1" applyAlignment="1">
      <alignment horizontal="left" vertical="center" wrapText="1"/>
    </xf>
    <xf numFmtId="0" fontId="35" fillId="0" borderId="19" xfId="98" applyFont="1" applyFill="1" applyBorder="1" applyAlignment="1">
      <alignment horizontal="left" vertical="center" wrapText="1"/>
    </xf>
    <xf numFmtId="0" fontId="35" fillId="0" borderId="20" xfId="98" applyFont="1" applyFill="1" applyBorder="1" applyAlignment="1">
      <alignment horizontal="left" vertical="center" wrapText="1"/>
    </xf>
    <xf numFmtId="0" fontId="38" fillId="0" borderId="18" xfId="98" applyFont="1" applyFill="1" applyBorder="1" applyAlignment="1">
      <alignment horizontal="center" vertical="center" wrapText="1"/>
    </xf>
    <xf numFmtId="0" fontId="38" fillId="0" borderId="19" xfId="98" applyFont="1" applyFill="1" applyBorder="1" applyAlignment="1">
      <alignment horizontal="center" vertical="center" wrapText="1"/>
    </xf>
    <xf numFmtId="0" fontId="38" fillId="0" borderId="20" xfId="98" applyFont="1" applyFill="1" applyBorder="1" applyAlignment="1">
      <alignment horizontal="center" vertical="center" wrapText="1"/>
    </xf>
    <xf numFmtId="0" fontId="35" fillId="0" borderId="18" xfId="98" applyFont="1" applyFill="1" applyBorder="1" applyAlignment="1">
      <alignment horizontal="center" vertical="center" wrapText="1"/>
    </xf>
    <xf numFmtId="0" fontId="35" fillId="0" borderId="19" xfId="98" applyFont="1" applyFill="1" applyBorder="1" applyAlignment="1">
      <alignment horizontal="center" vertical="center" wrapText="1"/>
    </xf>
    <xf numFmtId="0" fontId="35" fillId="0" borderId="20" xfId="98" applyFont="1" applyFill="1" applyBorder="1" applyAlignment="1">
      <alignment horizontal="center" vertical="center" wrapText="1"/>
    </xf>
    <xf numFmtId="0" fontId="36" fillId="3" borderId="21" xfId="98" applyFont="1" applyFill="1" applyBorder="1" applyAlignment="1">
      <alignment horizontal="center" vertical="center"/>
    </xf>
    <xf numFmtId="0" fontId="36" fillId="0" borderId="0" xfId="98" applyFont="1" applyAlignment="1">
      <alignment horizontal="center"/>
    </xf>
    <xf numFmtId="0" fontId="35" fillId="27" borderId="22" xfId="98" applyFont="1" applyFill="1" applyBorder="1" applyAlignment="1">
      <alignment horizontal="center"/>
    </xf>
    <xf numFmtId="0" fontId="35" fillId="0" borderId="23" xfId="98" applyFont="1" applyFill="1" applyBorder="1" applyAlignment="1">
      <alignment horizontal="center"/>
    </xf>
    <xf numFmtId="0" fontId="35" fillId="28" borderId="24" xfId="98" applyFont="1" applyFill="1" applyBorder="1" applyAlignment="1">
      <alignment horizontal="center"/>
    </xf>
    <xf numFmtId="0" fontId="36" fillId="27" borderId="22" xfId="98" applyFont="1" applyFill="1" applyBorder="1" applyAlignment="1">
      <alignment horizontal="center"/>
    </xf>
    <xf numFmtId="0" fontId="36" fillId="0" borderId="23" xfId="98" applyFont="1" applyFill="1" applyBorder="1" applyAlignment="1">
      <alignment horizontal="center"/>
    </xf>
    <xf numFmtId="0" fontId="36" fillId="28" borderId="24" xfId="98" applyFont="1" applyFill="1" applyBorder="1" applyAlignment="1">
      <alignment horizontal="center"/>
    </xf>
    <xf numFmtId="0" fontId="43" fillId="0" borderId="25" xfId="98" applyFont="1" applyBorder="1" applyAlignment="1">
      <alignment horizontal="center"/>
    </xf>
    <xf numFmtId="0" fontId="14" fillId="0" borderId="26" xfId="88" applyFont="1" applyFill="1" applyBorder="1" applyAlignment="1">
      <alignment horizontal="center"/>
    </xf>
    <xf numFmtId="0" fontId="37" fillId="27" borderId="27" xfId="98" applyFont="1" applyFill="1" applyBorder="1" applyAlignment="1">
      <alignment horizontal="center"/>
    </xf>
    <xf numFmtId="0" fontId="37" fillId="0" borderId="28" xfId="98" applyFont="1" applyFill="1" applyBorder="1" applyAlignment="1">
      <alignment horizontal="center"/>
    </xf>
    <xf numFmtId="0" fontId="37" fillId="28" borderId="6" xfId="98" applyFont="1" applyFill="1" applyBorder="1" applyAlignment="1">
      <alignment horizontal="center"/>
    </xf>
    <xf numFmtId="0" fontId="43" fillId="27" borderId="27" xfId="98" applyFont="1" applyFill="1" applyBorder="1" applyAlignment="1">
      <alignment horizontal="center"/>
    </xf>
    <xf numFmtId="0" fontId="43" fillId="0" borderId="28" xfId="98" applyFont="1" applyFill="1" applyBorder="1" applyAlignment="1">
      <alignment horizontal="center"/>
    </xf>
    <xf numFmtId="0" fontId="43" fillId="28" borderId="6" xfId="98" applyFont="1" applyFill="1" applyBorder="1" applyAlignment="1">
      <alignment horizontal="center"/>
    </xf>
    <xf numFmtId="0" fontId="43" fillId="3" borderId="25" xfId="98" applyFont="1" applyFill="1" applyBorder="1" applyAlignment="1">
      <alignment horizontal="center"/>
    </xf>
    <xf numFmtId="0" fontId="14" fillId="0" borderId="0" xfId="0" applyFont="1"/>
    <xf numFmtId="0" fontId="44" fillId="0" borderId="0" xfId="0" applyFont="1" applyAlignment="1">
      <alignment horizontal="center" vertical="top" wrapText="1"/>
    </xf>
    <xf numFmtId="0" fontId="44" fillId="0" borderId="29" xfId="0" applyFont="1" applyBorder="1" applyAlignment="1">
      <alignment horizontal="center" vertical="top" wrapText="1"/>
    </xf>
    <xf numFmtId="0" fontId="44" fillId="2" borderId="30" xfId="0" applyFont="1" applyFill="1" applyBorder="1" applyAlignment="1">
      <alignment horizontal="center"/>
    </xf>
    <xf numFmtId="0" fontId="44" fillId="2" borderId="31" xfId="0" applyFont="1" applyFill="1" applyBorder="1" applyAlignment="1">
      <alignment horizontal="center"/>
    </xf>
    <xf numFmtId="0" fontId="44" fillId="2" borderId="32" xfId="0" applyFont="1" applyFill="1" applyBorder="1" applyAlignment="1">
      <alignment horizontal="center"/>
    </xf>
    <xf numFmtId="0" fontId="14" fillId="0" borderId="33" xfId="0" applyFont="1" applyBorder="1" applyAlignment="1">
      <alignment horizontal="left" vertical="center" wrapText="1"/>
    </xf>
    <xf numFmtId="0" fontId="14" fillId="0" borderId="34" xfId="0" applyFont="1" applyBorder="1" applyAlignment="1">
      <alignment horizontal="left" vertical="center" wrapText="1"/>
    </xf>
    <xf numFmtId="0" fontId="14" fillId="0" borderId="35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left"/>
    </xf>
    <xf numFmtId="0" fontId="14" fillId="0" borderId="34" xfId="0" applyFont="1" applyBorder="1" applyAlignment="1">
      <alignment horizontal="left"/>
    </xf>
    <xf numFmtId="0" fontId="14" fillId="0" borderId="35" xfId="0" applyFont="1" applyBorder="1" applyAlignment="1">
      <alignment horizontal="left"/>
    </xf>
    <xf numFmtId="0" fontId="14" fillId="0" borderId="36" xfId="0" applyFont="1" applyBorder="1" applyAlignment="1">
      <alignment horizontal="left"/>
    </xf>
    <xf numFmtId="0" fontId="14" fillId="0" borderId="37" xfId="0" applyFont="1" applyBorder="1" applyAlignment="1">
      <alignment horizontal="left"/>
    </xf>
    <xf numFmtId="0" fontId="14" fillId="0" borderId="38" xfId="0" applyFont="1" applyBorder="1" applyAlignment="1">
      <alignment horizontal="left"/>
    </xf>
  </cellXfs>
  <cellStyles count="99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3" xfId="31"/>
    <cellStyle name="Check Cell 2" xfId="74"/>
    <cellStyle name="Check Cell 3" xfId="32"/>
    <cellStyle name="Currency 2" xfId="1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Input 2" xfId="81"/>
    <cellStyle name="Input 3" xfId="39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3" xfId="3"/>
    <cellStyle name="Normal 3 2" xfId="88"/>
    <cellStyle name="Normal 4" xfId="4"/>
    <cellStyle name="Normal 4 10" xfId="97"/>
    <cellStyle name="Normal 4 11" xfId="98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te 2" xfId="5"/>
    <cellStyle name="Note 3" xfId="89"/>
    <cellStyle name="Note 4" xfId="42"/>
    <cellStyle name="Output 2" xfId="84"/>
    <cellStyle name="Output 3" xfId="43"/>
    <cellStyle name="Title 2" xfId="85"/>
    <cellStyle name="Title 3" xfId="44"/>
    <cellStyle name="Total 2" xfId="86"/>
    <cellStyle name="Total 3" xfId="4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viteri/AppData/Local/Microsoft/Windows/Temporary%20Internet%20Files/Content.Outlook/QFMN31MV/Evaluation%20Matrix%20RFP730-16101%20UH%20Advancement-%20Enterprise%20Content%20Management%20System-SM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URCHASING\Tenner's%20Bids\FY16%20Solicitations\RFP730-16101%20UH%20Advancement-%20Enterprise%20Content%20Management%20System\Evaluation%20Matrix\Mark%20Walcot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URCHASING\Tenner's%20Bids\FY16%20Solicitations\RFP730-16101%20UH%20Advancement-%20Enterprise%20Content%20Management%20System\Evaluation%20Matrix\Whertty%20Lu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URCHASING\Tenner's%20Bids\FY16%20Solicitations\RFP730-16101%20UH%20Advancement-%20Enterprise%20Content%20Management%20System\Evaluation%20Matrix\Evaluation%20Matrix%20RFP730-16101%20UH%20Advancement-%20Enterprise%20Content%20Management%20Syste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/>
      <sheetData sheetId="1">
        <row r="4">
          <cell r="A4" t="str">
            <v>Document Logistix</v>
          </cell>
        </row>
        <row r="5">
          <cell r="A5" t="str">
            <v>Future Net Group</v>
          </cell>
        </row>
        <row r="6">
          <cell r="A6" t="str">
            <v>On Base by Hyland Software</v>
          </cell>
        </row>
        <row r="7">
          <cell r="A7" t="str">
            <v>Information Network International</v>
          </cell>
        </row>
        <row r="8">
          <cell r="A8" t="str">
            <v>IQBG</v>
          </cell>
        </row>
        <row r="9">
          <cell r="A9" t="str">
            <v>Lexmark</v>
          </cell>
        </row>
        <row r="10">
          <cell r="A10" t="str">
            <v>MCCi</v>
          </cell>
        </row>
        <row r="11">
          <cell r="A11" t="str">
            <v>Nasare</v>
          </cell>
        </row>
      </sheetData>
      <sheetData sheetId="2">
        <row r="8">
          <cell r="E8">
            <v>21.599999999999998</v>
          </cell>
          <cell r="H8">
            <v>3</v>
          </cell>
          <cell r="K8">
            <v>0</v>
          </cell>
          <cell r="N8">
            <v>8</v>
          </cell>
          <cell r="Q8">
            <v>6.8</v>
          </cell>
          <cell r="T8">
            <v>3.5</v>
          </cell>
        </row>
        <row r="9">
          <cell r="E9">
            <v>27</v>
          </cell>
          <cell r="H9">
            <v>9</v>
          </cell>
          <cell r="K9">
            <v>0</v>
          </cell>
          <cell r="N9">
            <v>6.8</v>
          </cell>
          <cell r="Q9">
            <v>6</v>
          </cell>
          <cell r="T9">
            <v>2</v>
          </cell>
        </row>
        <row r="10">
          <cell r="E10">
            <v>43.199999999999996</v>
          </cell>
          <cell r="H10">
            <v>12</v>
          </cell>
          <cell r="K10">
            <v>0</v>
          </cell>
          <cell r="N10">
            <v>10</v>
          </cell>
          <cell r="Q10">
            <v>9</v>
          </cell>
          <cell r="T10">
            <v>4.5</v>
          </cell>
        </row>
        <row r="11">
          <cell r="E11">
            <v>9</v>
          </cell>
          <cell r="H11">
            <v>3</v>
          </cell>
          <cell r="K11">
            <v>0</v>
          </cell>
          <cell r="N11">
            <v>0</v>
          </cell>
          <cell r="Q11">
            <v>4</v>
          </cell>
          <cell r="T11">
            <v>1</v>
          </cell>
        </row>
        <row r="12">
          <cell r="E12">
            <v>27</v>
          </cell>
          <cell r="H12">
            <v>9</v>
          </cell>
          <cell r="K12">
            <v>0</v>
          </cell>
          <cell r="N12">
            <v>7</v>
          </cell>
          <cell r="Q12">
            <v>6</v>
          </cell>
          <cell r="T12">
            <v>3</v>
          </cell>
        </row>
        <row r="13">
          <cell r="E13">
            <v>22.5</v>
          </cell>
          <cell r="H13">
            <v>4.5</v>
          </cell>
          <cell r="K13">
            <v>0</v>
          </cell>
          <cell r="N13">
            <v>7</v>
          </cell>
          <cell r="Q13">
            <v>4.8</v>
          </cell>
          <cell r="T13">
            <v>2.5</v>
          </cell>
        </row>
        <row r="14">
          <cell r="E14">
            <v>31.5</v>
          </cell>
          <cell r="H14">
            <v>9</v>
          </cell>
          <cell r="K14">
            <v>0</v>
          </cell>
          <cell r="N14">
            <v>8</v>
          </cell>
          <cell r="Q14">
            <v>8</v>
          </cell>
          <cell r="T14">
            <v>4.5</v>
          </cell>
        </row>
        <row r="15">
          <cell r="E15">
            <v>18</v>
          </cell>
          <cell r="H15">
            <v>3</v>
          </cell>
          <cell r="K15">
            <v>0</v>
          </cell>
          <cell r="N15">
            <v>4</v>
          </cell>
          <cell r="Q15">
            <v>6</v>
          </cell>
          <cell r="T15">
            <v>2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/>
      <sheetData sheetId="1">
        <row r="4">
          <cell r="A4" t="str">
            <v>Document Logistix</v>
          </cell>
        </row>
        <row r="5">
          <cell r="A5" t="str">
            <v>Future Net Group</v>
          </cell>
        </row>
        <row r="6">
          <cell r="A6" t="str">
            <v>On Base by Hyland Software</v>
          </cell>
        </row>
        <row r="7">
          <cell r="A7" t="str">
            <v>Information Network International</v>
          </cell>
        </row>
        <row r="8">
          <cell r="A8" t="str">
            <v>IQBG</v>
          </cell>
        </row>
        <row r="9">
          <cell r="A9" t="str">
            <v>Lexmark</v>
          </cell>
        </row>
        <row r="10">
          <cell r="A10" t="str">
            <v>MCCi</v>
          </cell>
        </row>
        <row r="11">
          <cell r="A11" t="str">
            <v>Nasare</v>
          </cell>
        </row>
      </sheetData>
      <sheetData sheetId="2">
        <row r="8">
          <cell r="E8">
            <v>36</v>
          </cell>
          <cell r="H8">
            <v>15</v>
          </cell>
          <cell r="K8">
            <v>0</v>
          </cell>
          <cell r="N8">
            <v>6</v>
          </cell>
          <cell r="Q8">
            <v>6</v>
          </cell>
          <cell r="T8">
            <v>3</v>
          </cell>
        </row>
        <row r="9">
          <cell r="E9">
            <v>45</v>
          </cell>
          <cell r="H9">
            <v>12</v>
          </cell>
          <cell r="K9">
            <v>0</v>
          </cell>
          <cell r="N9">
            <v>10</v>
          </cell>
          <cell r="Q9">
            <v>4</v>
          </cell>
          <cell r="T9">
            <v>5</v>
          </cell>
        </row>
        <row r="10">
          <cell r="E10">
            <v>45</v>
          </cell>
          <cell r="H10">
            <v>15</v>
          </cell>
          <cell r="K10">
            <v>0</v>
          </cell>
          <cell r="N10">
            <v>10</v>
          </cell>
          <cell r="Q10">
            <v>10</v>
          </cell>
          <cell r="T10">
            <v>5</v>
          </cell>
        </row>
        <row r="11">
          <cell r="E11">
            <v>45</v>
          </cell>
          <cell r="H11">
            <v>9</v>
          </cell>
          <cell r="K11">
            <v>0</v>
          </cell>
          <cell r="N11">
            <v>0</v>
          </cell>
          <cell r="Q11">
            <v>4</v>
          </cell>
          <cell r="T11">
            <v>2</v>
          </cell>
        </row>
        <row r="12">
          <cell r="E12">
            <v>45</v>
          </cell>
          <cell r="H12">
            <v>12</v>
          </cell>
          <cell r="K12">
            <v>0</v>
          </cell>
          <cell r="N12">
            <v>10</v>
          </cell>
          <cell r="Q12">
            <v>10</v>
          </cell>
          <cell r="T12">
            <v>4</v>
          </cell>
        </row>
        <row r="13">
          <cell r="E13">
            <v>36</v>
          </cell>
          <cell r="H13">
            <v>12</v>
          </cell>
          <cell r="K13">
            <v>0</v>
          </cell>
          <cell r="N13">
            <v>0</v>
          </cell>
          <cell r="Q13">
            <v>6</v>
          </cell>
          <cell r="T13">
            <v>5</v>
          </cell>
        </row>
        <row r="14">
          <cell r="E14">
            <v>27</v>
          </cell>
          <cell r="H14">
            <v>9</v>
          </cell>
          <cell r="K14">
            <v>0</v>
          </cell>
          <cell r="N14">
            <v>10</v>
          </cell>
          <cell r="Q14">
            <v>10</v>
          </cell>
          <cell r="T14">
            <v>5</v>
          </cell>
        </row>
        <row r="15">
          <cell r="E15">
            <v>27</v>
          </cell>
          <cell r="H15">
            <v>9</v>
          </cell>
          <cell r="K15">
            <v>0</v>
          </cell>
          <cell r="N15">
            <v>0</v>
          </cell>
          <cell r="Q15">
            <v>10</v>
          </cell>
          <cell r="T15">
            <v>3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/>
      <sheetData sheetId="1">
        <row r="4">
          <cell r="A4" t="str">
            <v>Document Logistix</v>
          </cell>
        </row>
        <row r="5">
          <cell r="A5" t="str">
            <v>Future Net Group</v>
          </cell>
        </row>
        <row r="6">
          <cell r="A6" t="str">
            <v>On Base by Hyland Software</v>
          </cell>
        </row>
        <row r="7">
          <cell r="A7" t="str">
            <v>Information Network International</v>
          </cell>
        </row>
        <row r="8">
          <cell r="A8" t="str">
            <v>IQBG</v>
          </cell>
        </row>
        <row r="9">
          <cell r="A9" t="str">
            <v>Lexmark</v>
          </cell>
        </row>
        <row r="10">
          <cell r="A10" t="str">
            <v>MCCi</v>
          </cell>
        </row>
        <row r="11">
          <cell r="A11" t="str">
            <v>Nasare</v>
          </cell>
        </row>
      </sheetData>
      <sheetData sheetId="2">
        <row r="8">
          <cell r="E8">
            <v>18</v>
          </cell>
          <cell r="H8">
            <v>9</v>
          </cell>
          <cell r="K8">
            <v>0</v>
          </cell>
          <cell r="N8">
            <v>4</v>
          </cell>
          <cell r="Q8">
            <v>6</v>
          </cell>
          <cell r="T8">
            <v>2.2999999999999998</v>
          </cell>
        </row>
        <row r="9">
          <cell r="E9">
            <v>36</v>
          </cell>
          <cell r="H9">
            <v>15</v>
          </cell>
          <cell r="K9">
            <v>0</v>
          </cell>
          <cell r="N9">
            <v>8</v>
          </cell>
          <cell r="Q9">
            <v>8</v>
          </cell>
          <cell r="T9">
            <v>3</v>
          </cell>
        </row>
        <row r="10">
          <cell r="E10">
            <v>45</v>
          </cell>
          <cell r="H10">
            <v>15</v>
          </cell>
          <cell r="K10">
            <v>0</v>
          </cell>
          <cell r="N10">
            <v>8</v>
          </cell>
          <cell r="Q10">
            <v>9</v>
          </cell>
          <cell r="T10">
            <v>4.5</v>
          </cell>
        </row>
        <row r="11">
          <cell r="E11">
            <v>18</v>
          </cell>
          <cell r="H11">
            <v>10.199999999999999</v>
          </cell>
          <cell r="K11">
            <v>0</v>
          </cell>
          <cell r="N11">
            <v>0</v>
          </cell>
          <cell r="Q11">
            <v>3</v>
          </cell>
          <cell r="T11">
            <v>1.4</v>
          </cell>
        </row>
        <row r="12">
          <cell r="E12">
            <v>31.5</v>
          </cell>
          <cell r="H12">
            <v>10.199999999999999</v>
          </cell>
          <cell r="K12">
            <v>0</v>
          </cell>
          <cell r="N12">
            <v>6</v>
          </cell>
          <cell r="Q12">
            <v>6.8</v>
          </cell>
          <cell r="T12">
            <v>3</v>
          </cell>
        </row>
        <row r="13">
          <cell r="E13">
            <v>40.5</v>
          </cell>
          <cell r="H13">
            <v>15</v>
          </cell>
          <cell r="K13">
            <v>0</v>
          </cell>
          <cell r="N13">
            <v>8</v>
          </cell>
          <cell r="Q13">
            <v>9</v>
          </cell>
          <cell r="T13">
            <v>4</v>
          </cell>
        </row>
        <row r="14">
          <cell r="E14">
            <v>36</v>
          </cell>
          <cell r="H14">
            <v>15</v>
          </cell>
          <cell r="K14">
            <v>0</v>
          </cell>
          <cell r="N14">
            <v>8</v>
          </cell>
          <cell r="Q14">
            <v>8</v>
          </cell>
          <cell r="T14">
            <v>3</v>
          </cell>
        </row>
        <row r="15">
          <cell r="E15">
            <v>21.599999999999998</v>
          </cell>
          <cell r="H15">
            <v>7.1999999999999993</v>
          </cell>
          <cell r="K15">
            <v>0</v>
          </cell>
          <cell r="N15">
            <v>2</v>
          </cell>
          <cell r="Q15">
            <v>2</v>
          </cell>
          <cell r="T15">
            <v>1</v>
          </cell>
        </row>
      </sheetData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>
        <row r="6">
          <cell r="A6" t="str">
            <v xml:space="preserve">RFP 730-16101 - UH Advancement: Enterprise Content Management System </v>
          </cell>
        </row>
      </sheetData>
      <sheetData sheetId="1">
        <row r="4">
          <cell r="A4" t="str">
            <v>Document Logistix</v>
          </cell>
        </row>
        <row r="5">
          <cell r="A5" t="str">
            <v>Future Net Group</v>
          </cell>
        </row>
        <row r="6">
          <cell r="A6" t="str">
            <v>On Base by Hyland Software</v>
          </cell>
        </row>
        <row r="7">
          <cell r="A7" t="str">
            <v>Information Network International</v>
          </cell>
        </row>
        <row r="8">
          <cell r="A8" t="str">
            <v>IQBG</v>
          </cell>
        </row>
        <row r="9">
          <cell r="A9" t="str">
            <v>Lexmark</v>
          </cell>
        </row>
        <row r="10">
          <cell r="A10" t="str">
            <v>MCCi</v>
          </cell>
        </row>
        <row r="11">
          <cell r="A11" t="str">
            <v>Nasare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F1" sqref="F1"/>
    </sheetView>
  </sheetViews>
  <sheetFormatPr defaultRowHeight="12.75" x14ac:dyDescent="0.2"/>
  <sheetData>
    <row r="1" spans="1:12" ht="15.75" customHeight="1" x14ac:dyDescent="0.25">
      <c r="A1" s="19" t="s">
        <v>0</v>
      </c>
      <c r="B1" s="19"/>
      <c r="C1" s="19"/>
      <c r="D1" s="19"/>
      <c r="E1" s="24"/>
      <c r="F1" s="24"/>
      <c r="G1" s="16">
        <v>1</v>
      </c>
      <c r="H1" s="24"/>
      <c r="I1" s="24"/>
      <c r="J1" s="24"/>
      <c r="K1" s="24"/>
    </row>
    <row r="2" spans="1:12" ht="15.75" x14ac:dyDescent="0.25">
      <c r="A2" s="19"/>
      <c r="B2" s="18"/>
      <c r="C2" s="17"/>
      <c r="D2" s="17"/>
      <c r="E2" s="17"/>
      <c r="F2" s="17"/>
      <c r="G2" s="17"/>
      <c r="H2" s="17"/>
      <c r="I2" s="17"/>
      <c r="J2" s="17"/>
      <c r="K2" s="17"/>
    </row>
    <row r="3" spans="1:12" x14ac:dyDescent="0.2">
      <c r="A3" s="69" t="s">
        <v>5</v>
      </c>
      <c r="B3" s="69"/>
      <c r="C3" s="69"/>
      <c r="D3" s="69"/>
      <c r="E3" s="23" t="s">
        <v>6</v>
      </c>
      <c r="F3" s="23" t="s">
        <v>7</v>
      </c>
      <c r="G3" s="23" t="s">
        <v>8</v>
      </c>
      <c r="H3" s="23" t="s">
        <v>9</v>
      </c>
      <c r="I3" s="23" t="s">
        <v>15</v>
      </c>
      <c r="J3" s="23" t="s">
        <v>16</v>
      </c>
      <c r="K3" s="20" t="s">
        <v>10</v>
      </c>
    </row>
    <row r="4" spans="1:12" x14ac:dyDescent="0.2">
      <c r="A4" s="68" t="s">
        <v>17</v>
      </c>
      <c r="B4" s="68"/>
      <c r="C4" s="68"/>
      <c r="D4" s="68"/>
      <c r="E4" s="21">
        <v>22.5</v>
      </c>
      <c r="F4" s="21">
        <v>7.5</v>
      </c>
      <c r="G4" s="21">
        <v>0</v>
      </c>
      <c r="H4" s="21">
        <v>6</v>
      </c>
      <c r="I4" s="21">
        <v>8</v>
      </c>
      <c r="J4" s="21">
        <v>3</v>
      </c>
      <c r="K4" s="22">
        <v>47</v>
      </c>
    </row>
    <row r="5" spans="1:12" x14ac:dyDescent="0.2">
      <c r="A5" s="68" t="s">
        <v>18</v>
      </c>
      <c r="B5" s="68"/>
      <c r="C5" s="68"/>
      <c r="D5" s="68"/>
      <c r="E5" s="21">
        <v>27</v>
      </c>
      <c r="F5" s="21">
        <v>9</v>
      </c>
      <c r="G5" s="21">
        <v>0</v>
      </c>
      <c r="H5" s="21">
        <v>6</v>
      </c>
      <c r="I5" s="21">
        <v>6</v>
      </c>
      <c r="J5" s="21">
        <v>3</v>
      </c>
      <c r="K5" s="22">
        <v>51</v>
      </c>
      <c r="L5" s="12"/>
    </row>
    <row r="6" spans="1:12" x14ac:dyDescent="0.2">
      <c r="A6" s="68" t="s">
        <v>19</v>
      </c>
      <c r="B6" s="68"/>
      <c r="C6" s="68"/>
      <c r="D6" s="68"/>
      <c r="E6" s="21">
        <v>36</v>
      </c>
      <c r="F6" s="21">
        <v>12</v>
      </c>
      <c r="G6" s="21">
        <v>0</v>
      </c>
      <c r="H6" s="21">
        <v>8</v>
      </c>
      <c r="I6" s="21">
        <v>8</v>
      </c>
      <c r="J6" s="21">
        <v>4</v>
      </c>
      <c r="K6" s="22">
        <v>68</v>
      </c>
      <c r="L6" s="12"/>
    </row>
    <row r="7" spans="1:12" x14ac:dyDescent="0.2">
      <c r="A7" s="68" t="s">
        <v>20</v>
      </c>
      <c r="B7" s="68"/>
      <c r="C7" s="68"/>
      <c r="D7" s="68"/>
      <c r="E7" s="21">
        <v>18</v>
      </c>
      <c r="F7" s="21">
        <v>6</v>
      </c>
      <c r="G7" s="21">
        <v>0</v>
      </c>
      <c r="H7" s="21">
        <v>4</v>
      </c>
      <c r="I7" s="21">
        <v>4</v>
      </c>
      <c r="J7" s="21">
        <v>2</v>
      </c>
      <c r="K7" s="22">
        <v>34</v>
      </c>
    </row>
    <row r="8" spans="1:12" x14ac:dyDescent="0.2">
      <c r="A8" s="68" t="s">
        <v>21</v>
      </c>
      <c r="B8" s="68"/>
      <c r="C8" s="68"/>
      <c r="D8" s="68"/>
      <c r="E8" s="21">
        <v>27</v>
      </c>
      <c r="F8" s="21">
        <v>9</v>
      </c>
      <c r="G8" s="21">
        <v>0</v>
      </c>
      <c r="H8" s="21">
        <v>6</v>
      </c>
      <c r="I8" s="21">
        <v>6</v>
      </c>
      <c r="J8" s="21">
        <v>3</v>
      </c>
      <c r="K8" s="22">
        <v>51</v>
      </c>
    </row>
    <row r="9" spans="1:12" x14ac:dyDescent="0.2">
      <c r="A9" s="68" t="s">
        <v>22</v>
      </c>
      <c r="B9" s="68"/>
      <c r="C9" s="68"/>
      <c r="D9" s="68"/>
      <c r="E9" s="21">
        <v>36</v>
      </c>
      <c r="F9" s="21">
        <v>12</v>
      </c>
      <c r="G9" s="21">
        <v>0</v>
      </c>
      <c r="H9" s="21">
        <v>8</v>
      </c>
      <c r="I9" s="21">
        <v>8</v>
      </c>
      <c r="J9" s="21">
        <v>4</v>
      </c>
      <c r="K9" s="22">
        <v>68</v>
      </c>
    </row>
    <row r="10" spans="1:12" x14ac:dyDescent="0.2">
      <c r="A10" s="68" t="s">
        <v>23</v>
      </c>
      <c r="B10" s="68"/>
      <c r="C10" s="68"/>
      <c r="D10" s="68"/>
      <c r="E10" s="21">
        <v>27</v>
      </c>
      <c r="F10" s="21">
        <v>9</v>
      </c>
      <c r="G10" s="21">
        <v>0</v>
      </c>
      <c r="H10" s="21">
        <v>6</v>
      </c>
      <c r="I10" s="21">
        <v>6</v>
      </c>
      <c r="J10" s="21">
        <v>3</v>
      </c>
      <c r="K10" s="22">
        <v>51</v>
      </c>
    </row>
    <row r="11" spans="1:12" x14ac:dyDescent="0.2">
      <c r="A11" s="68" t="s">
        <v>24</v>
      </c>
      <c r="B11" s="68"/>
      <c r="C11" s="68"/>
      <c r="D11" s="68"/>
      <c r="E11" s="21">
        <v>18</v>
      </c>
      <c r="F11" s="21">
        <v>6</v>
      </c>
      <c r="G11" s="21">
        <v>0</v>
      </c>
      <c r="H11" s="21">
        <v>4</v>
      </c>
      <c r="I11" s="21">
        <v>4</v>
      </c>
      <c r="J11" s="21">
        <v>2</v>
      </c>
      <c r="K11" s="22">
        <v>34</v>
      </c>
    </row>
  </sheetData>
  <mergeCells count="9">
    <mergeCell ref="A3:D3"/>
    <mergeCell ref="A4:D4"/>
    <mergeCell ref="A7:D7"/>
    <mergeCell ref="A8:D8"/>
    <mergeCell ref="A9:D9"/>
    <mergeCell ref="A10:D10"/>
    <mergeCell ref="A11:D11"/>
    <mergeCell ref="A6:D6"/>
    <mergeCell ref="A5:D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1"/>
  <sheetViews>
    <sheetView workbookViewId="0">
      <selection activeCell="G1" sqref="G1"/>
    </sheetView>
  </sheetViews>
  <sheetFormatPr defaultRowHeight="12.75" x14ac:dyDescent="0.2"/>
  <sheetData>
    <row r="1" spans="1:11" ht="15.75" customHeight="1" x14ac:dyDescent="0.25">
      <c r="A1" s="57" t="s">
        <v>0</v>
      </c>
      <c r="B1" s="57"/>
      <c r="C1" s="57"/>
      <c r="D1" s="57"/>
      <c r="E1" s="16"/>
      <c r="F1" s="16"/>
      <c r="G1" s="16">
        <v>10</v>
      </c>
      <c r="H1" s="16"/>
      <c r="I1" s="16"/>
      <c r="J1" s="16"/>
      <c r="K1" s="16"/>
    </row>
    <row r="2" spans="1:11" ht="15.75" x14ac:dyDescent="0.25">
      <c r="A2" s="57"/>
      <c r="B2" s="56"/>
      <c r="C2" s="55"/>
      <c r="D2" s="55"/>
      <c r="E2" s="55"/>
      <c r="F2" s="55"/>
      <c r="G2" s="55"/>
      <c r="H2" s="55"/>
      <c r="I2" s="55"/>
      <c r="J2" s="55"/>
      <c r="K2" s="55"/>
    </row>
    <row r="3" spans="1:11" x14ac:dyDescent="0.2">
      <c r="A3" s="69" t="s">
        <v>5</v>
      </c>
      <c r="B3" s="69"/>
      <c r="C3" s="69"/>
      <c r="D3" s="69"/>
      <c r="E3" s="61" t="s">
        <v>6</v>
      </c>
      <c r="F3" s="61" t="s">
        <v>7</v>
      </c>
      <c r="G3" s="15" t="s">
        <v>8</v>
      </c>
      <c r="H3" s="61" t="s">
        <v>9</v>
      </c>
      <c r="I3" s="61" t="s">
        <v>15</v>
      </c>
      <c r="J3" s="61" t="s">
        <v>16</v>
      </c>
      <c r="K3" s="58" t="s">
        <v>10</v>
      </c>
    </row>
    <row r="4" spans="1:11" x14ac:dyDescent="0.2">
      <c r="A4" s="68" t="s">
        <v>17</v>
      </c>
      <c r="B4" s="68"/>
      <c r="C4" s="68"/>
      <c r="D4" s="68"/>
      <c r="E4" s="59">
        <v>27</v>
      </c>
      <c r="F4" s="59">
        <v>6</v>
      </c>
      <c r="G4" s="25">
        <v>9</v>
      </c>
      <c r="H4" s="59">
        <v>5</v>
      </c>
      <c r="I4" s="59">
        <v>4</v>
      </c>
      <c r="J4" s="59">
        <v>1.4</v>
      </c>
      <c r="K4" s="60">
        <f>E4+F4+H4+I4+J4</f>
        <v>43.4</v>
      </c>
    </row>
    <row r="5" spans="1:11" x14ac:dyDescent="0.2">
      <c r="A5" s="68" t="s">
        <v>18</v>
      </c>
      <c r="B5" s="68"/>
      <c r="C5" s="68"/>
      <c r="D5" s="68"/>
      <c r="E5" s="59">
        <v>29.7</v>
      </c>
      <c r="F5" s="59">
        <v>10.199999999999999</v>
      </c>
      <c r="G5" s="25">
        <v>9.8999999999999986</v>
      </c>
      <c r="H5" s="59">
        <v>6.8</v>
      </c>
      <c r="I5" s="59">
        <v>6.8</v>
      </c>
      <c r="J5" s="59">
        <v>2.4</v>
      </c>
      <c r="K5" s="60">
        <f t="shared" ref="K5:K11" si="0">E5+F5+H5+I5+J5</f>
        <v>55.899999999999991</v>
      </c>
    </row>
    <row r="6" spans="1:11" x14ac:dyDescent="0.2">
      <c r="A6" s="68" t="s">
        <v>19</v>
      </c>
      <c r="B6" s="68"/>
      <c r="C6" s="68"/>
      <c r="D6" s="68"/>
      <c r="E6" s="59">
        <v>43.199999999999996</v>
      </c>
      <c r="F6" s="59">
        <v>14.399999999999999</v>
      </c>
      <c r="G6" s="25">
        <v>9.8999999999999986</v>
      </c>
      <c r="H6" s="59">
        <v>9.6</v>
      </c>
      <c r="I6" s="59">
        <v>9.8000000000000007</v>
      </c>
      <c r="J6" s="59">
        <v>4</v>
      </c>
      <c r="K6" s="60">
        <f t="shared" si="0"/>
        <v>80.999999999999986</v>
      </c>
    </row>
    <row r="7" spans="1:11" x14ac:dyDescent="0.2">
      <c r="A7" s="68" t="s">
        <v>20</v>
      </c>
      <c r="B7" s="68"/>
      <c r="C7" s="68"/>
      <c r="D7" s="68"/>
      <c r="E7" s="59">
        <v>18</v>
      </c>
      <c r="F7" s="59">
        <v>4.1999999999999993</v>
      </c>
      <c r="G7" s="25">
        <v>10.199999999999999</v>
      </c>
      <c r="H7" s="59">
        <v>0</v>
      </c>
      <c r="I7" s="59">
        <v>0</v>
      </c>
      <c r="J7" s="59">
        <v>1.5</v>
      </c>
      <c r="K7" s="60">
        <f t="shared" si="0"/>
        <v>23.7</v>
      </c>
    </row>
    <row r="8" spans="1:11" x14ac:dyDescent="0.2">
      <c r="A8" s="68" t="s">
        <v>21</v>
      </c>
      <c r="B8" s="68"/>
      <c r="C8" s="68"/>
      <c r="D8" s="68"/>
      <c r="E8" s="59">
        <v>12.6</v>
      </c>
      <c r="F8" s="59">
        <v>10.5</v>
      </c>
      <c r="G8" s="25">
        <v>10.199999999999999</v>
      </c>
      <c r="H8" s="59">
        <v>7</v>
      </c>
      <c r="I8" s="59">
        <v>7</v>
      </c>
      <c r="J8" s="59">
        <v>2</v>
      </c>
      <c r="K8" s="60">
        <f t="shared" si="0"/>
        <v>39.1</v>
      </c>
    </row>
    <row r="9" spans="1:11" x14ac:dyDescent="0.2">
      <c r="A9" s="68" t="s">
        <v>22</v>
      </c>
      <c r="B9" s="68"/>
      <c r="C9" s="68"/>
      <c r="D9" s="68"/>
      <c r="E9" s="59">
        <v>36</v>
      </c>
      <c r="F9" s="59">
        <v>10.5</v>
      </c>
      <c r="G9" s="25">
        <v>10.199999999999999</v>
      </c>
      <c r="H9" s="59">
        <v>8.8000000000000007</v>
      </c>
      <c r="I9" s="59">
        <v>7</v>
      </c>
      <c r="J9" s="59">
        <v>4</v>
      </c>
      <c r="K9" s="60">
        <f t="shared" si="0"/>
        <v>66.3</v>
      </c>
    </row>
    <row r="10" spans="1:11" x14ac:dyDescent="0.2">
      <c r="A10" s="68" t="s">
        <v>23</v>
      </c>
      <c r="B10" s="68"/>
      <c r="C10" s="68"/>
      <c r="D10" s="68"/>
      <c r="E10" s="59">
        <v>30.599999999999998</v>
      </c>
      <c r="F10" s="59">
        <v>10.199999999999999</v>
      </c>
      <c r="G10" s="25">
        <v>10.199999999999999</v>
      </c>
      <c r="H10" s="59">
        <v>6.8</v>
      </c>
      <c r="I10" s="59">
        <v>6.8</v>
      </c>
      <c r="J10" s="59">
        <v>2.4</v>
      </c>
      <c r="K10" s="60">
        <f t="shared" si="0"/>
        <v>56.79999999999999</v>
      </c>
    </row>
    <row r="11" spans="1:11" x14ac:dyDescent="0.2">
      <c r="A11" s="68" t="s">
        <v>24</v>
      </c>
      <c r="B11" s="68"/>
      <c r="C11" s="68"/>
      <c r="D11" s="68"/>
      <c r="E11" s="59">
        <v>0</v>
      </c>
      <c r="F11" s="59">
        <v>0</v>
      </c>
      <c r="G11" s="25">
        <v>3</v>
      </c>
      <c r="H11" s="59">
        <v>0</v>
      </c>
      <c r="I11" s="59">
        <v>6</v>
      </c>
      <c r="J11" s="59">
        <v>1.5</v>
      </c>
      <c r="K11" s="60">
        <f t="shared" si="0"/>
        <v>7.5</v>
      </c>
    </row>
  </sheetData>
  <mergeCells count="9">
    <mergeCell ref="A3:D3"/>
    <mergeCell ref="A4:D4"/>
    <mergeCell ref="A7:D7"/>
    <mergeCell ref="A8:D8"/>
    <mergeCell ref="A9:D9"/>
    <mergeCell ref="A10:D10"/>
    <mergeCell ref="A11:D11"/>
    <mergeCell ref="A6:D6"/>
    <mergeCell ref="A5:D5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workbookViewId="0">
      <selection activeCell="C4" sqref="C4"/>
    </sheetView>
  </sheetViews>
  <sheetFormatPr defaultRowHeight="15" x14ac:dyDescent="0.2"/>
  <cols>
    <col min="1" max="1" width="42.5703125" style="1" customWidth="1"/>
    <col min="2" max="10" width="7.5703125" style="1" customWidth="1"/>
    <col min="11" max="11" width="7.42578125" style="1" customWidth="1"/>
    <col min="12" max="12" width="11.5703125" style="1" customWidth="1"/>
    <col min="13" max="13" width="10.42578125" style="1" bestFit="1" customWidth="1"/>
    <col min="14" max="16384" width="9.140625" style="1"/>
  </cols>
  <sheetData>
    <row r="1" spans="1:15" ht="15.75" x14ac:dyDescent="0.25">
      <c r="A1" s="72" t="s">
        <v>11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5" ht="26.25" customHeight="1" x14ac:dyDescent="0.2">
      <c r="A2" s="71" t="s">
        <v>25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5" ht="15.75" thickBot="1" x14ac:dyDescent="0.25">
      <c r="J3" s="2"/>
      <c r="K3" s="2"/>
    </row>
    <row r="4" spans="1:15" s="7" customFormat="1" ht="124.5" customHeight="1" thickBot="1" x14ac:dyDescent="0.25">
      <c r="A4" s="3" t="s">
        <v>1</v>
      </c>
      <c r="B4" s="4">
        <f>'1'!G1</f>
        <v>1</v>
      </c>
      <c r="C4" s="4">
        <f>'2'!G1</f>
        <v>2</v>
      </c>
      <c r="D4" s="4">
        <f>'3'!G1</f>
        <v>3</v>
      </c>
      <c r="E4" s="4">
        <f>'4'!G1</f>
        <v>4</v>
      </c>
      <c r="F4" s="4">
        <f>'5'!G1</f>
        <v>5</v>
      </c>
      <c r="G4" s="4">
        <f>'6'!G1</f>
        <v>6</v>
      </c>
      <c r="H4" s="4">
        <f>'7'!G1</f>
        <v>7</v>
      </c>
      <c r="I4" s="4">
        <f>'8'!G1</f>
        <v>8</v>
      </c>
      <c r="J4" s="4">
        <f>'9'!G1</f>
        <v>9</v>
      </c>
      <c r="K4" s="4">
        <f>'10'!G1</f>
        <v>10</v>
      </c>
      <c r="L4" s="64" t="s">
        <v>2</v>
      </c>
      <c r="M4" s="65" t="s">
        <v>4</v>
      </c>
    </row>
    <row r="5" spans="1:15" ht="16.5" customHeight="1" x14ac:dyDescent="0.2">
      <c r="A5" s="8" t="str">
        <f>'10'!A4:D4</f>
        <v>Document Logistix</v>
      </c>
      <c r="B5" s="9">
        <f>'1'!K4</f>
        <v>47</v>
      </c>
      <c r="C5" s="9">
        <f>'2'!K4</f>
        <v>42.899999999999991</v>
      </c>
      <c r="D5" s="9">
        <f>'3'!K4</f>
        <v>59.5</v>
      </c>
      <c r="E5" s="9">
        <f>'4'!K4</f>
        <v>34.299999999999997</v>
      </c>
      <c r="F5" s="9">
        <f>'5'!K4</f>
        <v>55.79999999999999</v>
      </c>
      <c r="G5" s="9">
        <f>'6'!K4</f>
        <v>51</v>
      </c>
      <c r="H5" s="9">
        <f>'7'!K4</f>
        <v>41.4</v>
      </c>
      <c r="I5" s="9">
        <f>'8'!K4</f>
        <v>66</v>
      </c>
      <c r="J5" s="9">
        <f>'9'!K4</f>
        <v>39.299999999999997</v>
      </c>
      <c r="K5" s="9">
        <f>'10'!K4</f>
        <v>43.4</v>
      </c>
      <c r="L5" s="66">
        <f>AVERAGE(B5:K5)</f>
        <v>48.059999999999995</v>
      </c>
      <c r="M5" s="10">
        <f>RANK(L5,$L$5:$L$12,0)</f>
        <v>6</v>
      </c>
      <c r="O5" s="67"/>
    </row>
    <row r="6" spans="1:15" ht="16.5" customHeight="1" x14ac:dyDescent="0.2">
      <c r="A6" s="8" t="str">
        <f>'10'!A5:D5</f>
        <v>Future Net Group</v>
      </c>
      <c r="B6" s="9">
        <f>'1'!K5</f>
        <v>51</v>
      </c>
      <c r="C6" s="9">
        <f>'2'!K5</f>
        <v>50.8</v>
      </c>
      <c r="D6" s="9">
        <f>'3'!K5</f>
        <v>65</v>
      </c>
      <c r="E6" s="9">
        <f>'4'!K5</f>
        <v>69.800000000000011</v>
      </c>
      <c r="F6" s="9">
        <f>'5'!K5</f>
        <v>75.900000000000006</v>
      </c>
      <c r="G6" s="9">
        <f>'6'!K5</f>
        <v>76</v>
      </c>
      <c r="H6" s="9">
        <f>'7'!K5</f>
        <v>59.800000000000004</v>
      </c>
      <c r="I6" s="9">
        <f>'8'!K5</f>
        <v>76</v>
      </c>
      <c r="J6" s="9">
        <f>'9'!K5</f>
        <v>70</v>
      </c>
      <c r="K6" s="9">
        <f>'10'!K5</f>
        <v>55.899999999999991</v>
      </c>
      <c r="L6" s="66">
        <f t="shared" ref="L6:L12" si="0">AVERAGE(B6:K6)</f>
        <v>65.02</v>
      </c>
      <c r="M6" s="10">
        <f t="shared" ref="M6:M12" si="1">RANK(L6,$L$5:$L$12,0)</f>
        <v>3</v>
      </c>
    </row>
    <row r="7" spans="1:15" ht="16.5" customHeight="1" x14ac:dyDescent="0.2">
      <c r="A7" s="8" t="str">
        <f>'10'!A6:D6</f>
        <v>On Base by Hyland Software</v>
      </c>
      <c r="B7" s="9">
        <f>'1'!K6</f>
        <v>68</v>
      </c>
      <c r="C7" s="9">
        <f>'2'!K6</f>
        <v>78.699999999999989</v>
      </c>
      <c r="D7" s="9">
        <f>'3'!K6</f>
        <v>72.5</v>
      </c>
      <c r="E7" s="9">
        <f>'4'!K6</f>
        <v>80.5</v>
      </c>
      <c r="F7" s="9">
        <f>'5'!K6</f>
        <v>83.2</v>
      </c>
      <c r="G7" s="9">
        <f>'6'!K6</f>
        <v>85</v>
      </c>
      <c r="H7" s="9">
        <f>'7'!K6</f>
        <v>79</v>
      </c>
      <c r="I7" s="9">
        <f>'8'!K6</f>
        <v>85</v>
      </c>
      <c r="J7" s="9">
        <f>'9'!K6</f>
        <v>81.5</v>
      </c>
      <c r="K7" s="9">
        <f>'10'!K6</f>
        <v>80.999999999999986</v>
      </c>
      <c r="L7" s="66">
        <f t="shared" si="0"/>
        <v>79.44</v>
      </c>
      <c r="M7" s="10">
        <f t="shared" si="1"/>
        <v>1</v>
      </c>
    </row>
    <row r="8" spans="1:15" x14ac:dyDescent="0.2">
      <c r="A8" s="8" t="str">
        <f>'10'!A7:D7</f>
        <v>Information Network International</v>
      </c>
      <c r="B8" s="9">
        <f>'1'!K7</f>
        <v>34</v>
      </c>
      <c r="C8" s="9">
        <f>'2'!K7</f>
        <v>17</v>
      </c>
      <c r="D8" s="9">
        <f>'3'!K7</f>
        <v>25</v>
      </c>
      <c r="E8" s="9">
        <f>'4'!K7</f>
        <v>44.29999999999999</v>
      </c>
      <c r="F8" s="9">
        <f>'5'!K7</f>
        <v>54.999999999999993</v>
      </c>
      <c r="G8" s="9">
        <f>'6'!K7</f>
        <v>60</v>
      </c>
      <c r="H8" s="9">
        <f>'7'!K7</f>
        <v>17.2</v>
      </c>
      <c r="I8" s="9">
        <f>'8'!K7</f>
        <v>60</v>
      </c>
      <c r="J8" s="9">
        <f>'9'!K7</f>
        <v>32.6</v>
      </c>
      <c r="K8" s="9">
        <f>'10'!K7</f>
        <v>23.7</v>
      </c>
      <c r="L8" s="66">
        <f t="shared" si="0"/>
        <v>36.880000000000003</v>
      </c>
      <c r="M8" s="10">
        <f t="shared" si="1"/>
        <v>7</v>
      </c>
    </row>
    <row r="9" spans="1:15" x14ac:dyDescent="0.2">
      <c r="A9" s="8" t="str">
        <f>'10'!A8:D8</f>
        <v>IQBG</v>
      </c>
      <c r="B9" s="9">
        <f>'1'!K8</f>
        <v>51</v>
      </c>
      <c r="C9" s="9">
        <f>'2'!K8</f>
        <v>52</v>
      </c>
      <c r="D9" s="9">
        <f>'3'!K8</f>
        <v>31</v>
      </c>
      <c r="E9" s="9">
        <f>'4'!K8</f>
        <v>46.399999999999991</v>
      </c>
      <c r="F9" s="9">
        <f>'5'!K8</f>
        <v>23</v>
      </c>
      <c r="G9" s="9">
        <f>'6'!K8</f>
        <v>77</v>
      </c>
      <c r="H9" s="9">
        <f>'7'!K8</f>
        <v>40.699999999999996</v>
      </c>
      <c r="I9" s="9">
        <f>'8'!K8</f>
        <v>81</v>
      </c>
      <c r="J9" s="9">
        <f>'9'!K8</f>
        <v>57.5</v>
      </c>
      <c r="K9" s="9">
        <f>'10'!K8</f>
        <v>39.1</v>
      </c>
      <c r="L9" s="66">
        <f t="shared" si="0"/>
        <v>49.87</v>
      </c>
      <c r="M9" s="10">
        <f t="shared" si="1"/>
        <v>5</v>
      </c>
    </row>
    <row r="10" spans="1:15" x14ac:dyDescent="0.2">
      <c r="A10" s="8" t="str">
        <f>'10'!A9:D9</f>
        <v>Lexmark</v>
      </c>
      <c r="B10" s="9">
        <f>'1'!K9</f>
        <v>68</v>
      </c>
      <c r="C10" s="9">
        <f>'2'!K9</f>
        <v>41.3</v>
      </c>
      <c r="D10" s="9">
        <f>'3'!K9</f>
        <v>68</v>
      </c>
      <c r="E10" s="9">
        <f>'4'!K9</f>
        <v>65.2</v>
      </c>
      <c r="F10" s="9">
        <f>'5'!K9</f>
        <v>80.900000000000006</v>
      </c>
      <c r="G10" s="9">
        <f>'6'!K9</f>
        <v>78</v>
      </c>
      <c r="H10" s="9">
        <f>'7'!K9</f>
        <v>77.8</v>
      </c>
      <c r="I10" s="9">
        <f>'8'!K9</f>
        <v>59</v>
      </c>
      <c r="J10" s="9">
        <f>'9'!K9</f>
        <v>76.5</v>
      </c>
      <c r="K10" s="9">
        <f>'10'!K9</f>
        <v>66.3</v>
      </c>
      <c r="L10" s="66">
        <f t="shared" si="0"/>
        <v>68.099999999999994</v>
      </c>
      <c r="M10" s="10">
        <f t="shared" si="1"/>
        <v>2</v>
      </c>
    </row>
    <row r="11" spans="1:15" x14ac:dyDescent="0.2">
      <c r="A11" s="8" t="str">
        <f>'10'!A10:D10</f>
        <v>MCCi</v>
      </c>
      <c r="B11" s="9">
        <f>'1'!K10</f>
        <v>51</v>
      </c>
      <c r="C11" s="9">
        <f>'2'!K10</f>
        <v>61</v>
      </c>
      <c r="D11" s="9">
        <f>'3'!K10</f>
        <v>65</v>
      </c>
      <c r="E11" s="9">
        <f>'4'!K10</f>
        <v>64.5</v>
      </c>
      <c r="F11" s="9">
        <f>'5'!K10</f>
        <v>75.900000000000006</v>
      </c>
      <c r="G11" s="9">
        <f>'6'!K10</f>
        <v>76</v>
      </c>
      <c r="H11" s="9">
        <f>'7'!K10</f>
        <v>61</v>
      </c>
      <c r="I11" s="9">
        <f>'8'!K10</f>
        <v>61</v>
      </c>
      <c r="J11" s="9">
        <f>'9'!K10</f>
        <v>70</v>
      </c>
      <c r="K11" s="9">
        <f>'10'!K10</f>
        <v>56.79999999999999</v>
      </c>
      <c r="L11" s="66">
        <f t="shared" si="0"/>
        <v>64.22</v>
      </c>
      <c r="M11" s="10">
        <f t="shared" si="1"/>
        <v>4</v>
      </c>
    </row>
    <row r="12" spans="1:15" x14ac:dyDescent="0.2">
      <c r="A12" s="8" t="str">
        <f>'10'!A11:D11</f>
        <v>Nasare</v>
      </c>
      <c r="B12" s="9">
        <f>'1'!K11</f>
        <v>34</v>
      </c>
      <c r="C12" s="9">
        <f>'2'!K11</f>
        <v>33</v>
      </c>
      <c r="D12" s="9">
        <f>'3'!K11</f>
        <v>51</v>
      </c>
      <c r="E12" s="9">
        <f>'4'!K11</f>
        <v>21.400000000000002</v>
      </c>
      <c r="F12" s="9">
        <f>'5'!K11</f>
        <v>54.999999999999993</v>
      </c>
      <c r="G12" s="9">
        <f>'6'!K11</f>
        <v>23</v>
      </c>
      <c r="H12" s="9">
        <f>'7'!K11</f>
        <v>18.299999999999997</v>
      </c>
      <c r="I12" s="9">
        <f>'8'!K11</f>
        <v>49</v>
      </c>
      <c r="J12" s="9">
        <f>'9'!K11</f>
        <v>33.799999999999997</v>
      </c>
      <c r="K12" s="9">
        <f>'10'!K11</f>
        <v>7.5</v>
      </c>
      <c r="L12" s="66">
        <f t="shared" si="0"/>
        <v>32.6</v>
      </c>
      <c r="M12" s="10">
        <f t="shared" si="1"/>
        <v>8</v>
      </c>
    </row>
  </sheetData>
  <mergeCells count="2">
    <mergeCell ref="A2:M2"/>
    <mergeCell ref="A1:M1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sqref="A1:D1"/>
    </sheetView>
  </sheetViews>
  <sheetFormatPr defaultRowHeight="15" x14ac:dyDescent="0.2"/>
  <cols>
    <col min="1" max="1" width="42.5703125" style="1" customWidth="1"/>
    <col min="2" max="2" width="7.5703125" style="1" customWidth="1"/>
    <col min="3" max="4" width="10.42578125" style="1" bestFit="1" customWidth="1"/>
    <col min="5" max="16384" width="9.140625" style="1"/>
  </cols>
  <sheetData>
    <row r="1" spans="1:4" ht="15.75" x14ac:dyDescent="0.25">
      <c r="A1" s="72" t="s">
        <v>12</v>
      </c>
      <c r="B1" s="72"/>
      <c r="C1" s="72"/>
      <c r="D1" s="72"/>
    </row>
    <row r="2" spans="1:4" ht="48.75" customHeight="1" x14ac:dyDescent="0.2">
      <c r="A2" s="71" t="str">
        <f>Technical!A2</f>
        <v>RFP730-16101 UH Advancement- Enterprise Content Management System</v>
      </c>
      <c r="B2" s="71"/>
      <c r="C2" s="71"/>
      <c r="D2" s="71"/>
    </row>
    <row r="3" spans="1:4" ht="15.75" thickBot="1" x14ac:dyDescent="0.25">
      <c r="B3" s="2"/>
      <c r="C3" s="2"/>
    </row>
    <row r="4" spans="1:4" s="7" customFormat="1" ht="124.5" customHeight="1" thickBot="1" x14ac:dyDescent="0.25">
      <c r="A4" s="3" t="s">
        <v>1</v>
      </c>
      <c r="B4" s="11">
        <f>'10'!G1</f>
        <v>10</v>
      </c>
      <c r="C4" s="5" t="s">
        <v>13</v>
      </c>
      <c r="D4" s="6" t="s">
        <v>4</v>
      </c>
    </row>
    <row r="5" spans="1:4" ht="16.5" customHeight="1" x14ac:dyDescent="0.2">
      <c r="A5" s="8" t="str">
        <f>'10'!A4:D4</f>
        <v>Document Logistix</v>
      </c>
      <c r="B5" s="9">
        <f>'10'!G4</f>
        <v>9</v>
      </c>
      <c r="C5" s="66">
        <f>AVERAGE(B5)</f>
        <v>9</v>
      </c>
      <c r="D5" s="10">
        <f>RANK(C5,$C$5:$C$12,0)</f>
        <v>7</v>
      </c>
    </row>
    <row r="6" spans="1:4" ht="16.5" customHeight="1" x14ac:dyDescent="0.2">
      <c r="A6" s="8" t="str">
        <f>'10'!A5:D5</f>
        <v>Future Net Group</v>
      </c>
      <c r="B6" s="9">
        <f>'10'!G5</f>
        <v>9.8999999999999986</v>
      </c>
      <c r="C6" s="66">
        <f t="shared" ref="C6:C12" si="0">AVERAGE(B6)</f>
        <v>9.8999999999999986</v>
      </c>
      <c r="D6" s="10">
        <f t="shared" ref="D6:D12" si="1">RANK(C6,$C$5:$C$12,0)</f>
        <v>5</v>
      </c>
    </row>
    <row r="7" spans="1:4" ht="16.5" customHeight="1" x14ac:dyDescent="0.2">
      <c r="A7" s="8" t="str">
        <f>'10'!A6:D6</f>
        <v>On Base by Hyland Software</v>
      </c>
      <c r="B7" s="9">
        <f>'10'!G6</f>
        <v>9.8999999999999986</v>
      </c>
      <c r="C7" s="66">
        <f t="shared" si="0"/>
        <v>9.8999999999999986</v>
      </c>
      <c r="D7" s="10">
        <f t="shared" si="1"/>
        <v>5</v>
      </c>
    </row>
    <row r="8" spans="1:4" x14ac:dyDescent="0.2">
      <c r="A8" s="8" t="str">
        <f>'10'!A7:D7</f>
        <v>Information Network International</v>
      </c>
      <c r="B8" s="9">
        <f>'10'!G7</f>
        <v>10.199999999999999</v>
      </c>
      <c r="C8" s="66">
        <f t="shared" si="0"/>
        <v>10.199999999999999</v>
      </c>
      <c r="D8" s="10">
        <f t="shared" si="1"/>
        <v>1</v>
      </c>
    </row>
    <row r="9" spans="1:4" x14ac:dyDescent="0.2">
      <c r="A9" s="8" t="str">
        <f>'10'!A8:D8</f>
        <v>IQBG</v>
      </c>
      <c r="B9" s="9">
        <f>'10'!G8</f>
        <v>10.199999999999999</v>
      </c>
      <c r="C9" s="66">
        <f t="shared" si="0"/>
        <v>10.199999999999999</v>
      </c>
      <c r="D9" s="10">
        <f t="shared" si="1"/>
        <v>1</v>
      </c>
    </row>
    <row r="10" spans="1:4" x14ac:dyDescent="0.2">
      <c r="A10" s="8" t="str">
        <f>'10'!A9:D9</f>
        <v>Lexmark</v>
      </c>
      <c r="B10" s="9">
        <f>'10'!G9</f>
        <v>10.199999999999999</v>
      </c>
      <c r="C10" s="66">
        <f t="shared" si="0"/>
        <v>10.199999999999999</v>
      </c>
      <c r="D10" s="10">
        <f t="shared" si="1"/>
        <v>1</v>
      </c>
    </row>
    <row r="11" spans="1:4" x14ac:dyDescent="0.2">
      <c r="A11" s="8" t="str">
        <f>'10'!A10:D10</f>
        <v>MCCi</v>
      </c>
      <c r="B11" s="9">
        <f>'10'!G10</f>
        <v>10.199999999999999</v>
      </c>
      <c r="C11" s="66">
        <f t="shared" si="0"/>
        <v>10.199999999999999</v>
      </c>
      <c r="D11" s="10">
        <f t="shared" si="1"/>
        <v>1</v>
      </c>
    </row>
    <row r="12" spans="1:4" x14ac:dyDescent="0.2">
      <c r="A12" s="8" t="str">
        <f>'10'!A11:D11</f>
        <v>Nasare</v>
      </c>
      <c r="B12" s="9">
        <f>'10'!G11</f>
        <v>3</v>
      </c>
      <c r="C12" s="66">
        <f t="shared" si="0"/>
        <v>3</v>
      </c>
      <c r="D12" s="10">
        <f t="shared" si="1"/>
        <v>8</v>
      </c>
    </row>
  </sheetData>
  <mergeCells count="2">
    <mergeCell ref="A2:D2"/>
    <mergeCell ref="A1:D1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workbookViewId="0">
      <selection activeCell="O5" sqref="O5"/>
    </sheetView>
  </sheetViews>
  <sheetFormatPr defaultRowHeight="15" x14ac:dyDescent="0.2"/>
  <cols>
    <col min="1" max="1" width="42.5703125" style="1" customWidth="1"/>
    <col min="2" max="14" width="7.5703125" style="1" customWidth="1"/>
    <col min="15" max="15" width="10.42578125" style="1" customWidth="1"/>
    <col min="16" max="16" width="12.140625" style="1" customWidth="1"/>
    <col min="17" max="17" width="11.7109375" style="1" customWidth="1"/>
    <col min="18" max="16384" width="9.140625" style="1"/>
  </cols>
  <sheetData>
    <row r="1" spans="1:15" ht="15.75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5" ht="26.25" customHeight="1" x14ac:dyDescent="0.2">
      <c r="A2" s="71" t="str">
        <f>Technical!A2</f>
        <v>RFP730-16101 UH Advancement- Enterprise Content Management System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 ht="15.75" thickBot="1" x14ac:dyDescent="0.25">
      <c r="L3" s="2"/>
      <c r="M3" s="2"/>
      <c r="N3" s="2"/>
      <c r="O3" s="2"/>
    </row>
    <row r="4" spans="1:15" s="7" customFormat="1" ht="124.5" customHeight="1" thickBot="1" x14ac:dyDescent="0.25">
      <c r="A4" s="3" t="s">
        <v>1</v>
      </c>
      <c r="B4" s="4">
        <f>Technical!B4</f>
        <v>1</v>
      </c>
      <c r="C4" s="4">
        <f>Technical!C4</f>
        <v>2</v>
      </c>
      <c r="D4" s="4">
        <f>Technical!D4</f>
        <v>3</v>
      </c>
      <c r="E4" s="4">
        <f>Technical!E4</f>
        <v>4</v>
      </c>
      <c r="F4" s="4">
        <f>Technical!F4</f>
        <v>5</v>
      </c>
      <c r="G4" s="4">
        <f>Technical!G4</f>
        <v>6</v>
      </c>
      <c r="H4" s="4">
        <f>Technical!H4</f>
        <v>7</v>
      </c>
      <c r="I4" s="4">
        <f>Technical!I4</f>
        <v>8</v>
      </c>
      <c r="J4" s="4">
        <f>Technical!J4</f>
        <v>9</v>
      </c>
      <c r="K4" s="4">
        <f>Technical!K4</f>
        <v>10</v>
      </c>
      <c r="L4" s="5" t="s">
        <v>2</v>
      </c>
      <c r="M4" s="13" t="s">
        <v>14</v>
      </c>
      <c r="N4" s="5" t="s">
        <v>3</v>
      </c>
      <c r="O4" s="6" t="s">
        <v>4</v>
      </c>
    </row>
    <row r="5" spans="1:15" ht="16.5" customHeight="1" x14ac:dyDescent="0.2">
      <c r="A5" s="8" t="str">
        <f>'10'!A4:D4</f>
        <v>Document Logistix</v>
      </c>
      <c r="B5" s="9">
        <f>Technical!B5</f>
        <v>47</v>
      </c>
      <c r="C5" s="9">
        <f>Technical!C5</f>
        <v>42.899999999999991</v>
      </c>
      <c r="D5" s="9">
        <f>Technical!D5</f>
        <v>59.5</v>
      </c>
      <c r="E5" s="9">
        <f>Technical!E5</f>
        <v>34.299999999999997</v>
      </c>
      <c r="F5" s="9">
        <f>Technical!F5</f>
        <v>55.79999999999999</v>
      </c>
      <c r="G5" s="9">
        <f>Technical!G5</f>
        <v>51</v>
      </c>
      <c r="H5" s="9">
        <f>Technical!H5</f>
        <v>41.4</v>
      </c>
      <c r="I5" s="9">
        <f>Technical!I5</f>
        <v>66</v>
      </c>
      <c r="J5" s="9">
        <f>Technical!J5</f>
        <v>39.299999999999997</v>
      </c>
      <c r="K5" s="9">
        <f>Technical!K5</f>
        <v>43.4</v>
      </c>
      <c r="L5" s="9">
        <f>AVERAGE(B5:K5)</f>
        <v>48.059999999999995</v>
      </c>
      <c r="M5" s="14">
        <f>'Non-Technical'!C5</f>
        <v>9</v>
      </c>
      <c r="N5" s="9">
        <f>L5+M5</f>
        <v>57.059999999999995</v>
      </c>
      <c r="O5" s="10">
        <f>RANK(N5,$N$5:$N$12,0)</f>
        <v>6</v>
      </c>
    </row>
    <row r="6" spans="1:15" ht="16.5" customHeight="1" x14ac:dyDescent="0.2">
      <c r="A6" s="8" t="str">
        <f>'10'!A5:D5</f>
        <v>Future Net Group</v>
      </c>
      <c r="B6" s="9">
        <f>Technical!B6</f>
        <v>51</v>
      </c>
      <c r="C6" s="9">
        <f>Technical!C6</f>
        <v>50.8</v>
      </c>
      <c r="D6" s="9">
        <f>Technical!D6</f>
        <v>65</v>
      </c>
      <c r="E6" s="9">
        <f>Technical!E6</f>
        <v>69.800000000000011</v>
      </c>
      <c r="F6" s="9">
        <f>Technical!F6</f>
        <v>75.900000000000006</v>
      </c>
      <c r="G6" s="9">
        <f>Technical!G6</f>
        <v>76</v>
      </c>
      <c r="H6" s="9">
        <f>Technical!H6</f>
        <v>59.800000000000004</v>
      </c>
      <c r="I6" s="9">
        <f>Technical!I6</f>
        <v>76</v>
      </c>
      <c r="J6" s="9">
        <f>Technical!J6</f>
        <v>70</v>
      </c>
      <c r="K6" s="9">
        <f>Technical!K6</f>
        <v>55.899999999999991</v>
      </c>
      <c r="L6" s="9">
        <f t="shared" ref="L6:L12" si="0">AVERAGE(B6:K6)</f>
        <v>65.02</v>
      </c>
      <c r="M6" s="14">
        <f>'Non-Technical'!C6</f>
        <v>9.8999999999999986</v>
      </c>
      <c r="N6" s="9">
        <f t="shared" ref="N6:N12" si="1">L6+M6</f>
        <v>74.919999999999987</v>
      </c>
      <c r="O6" s="10">
        <f t="shared" ref="O6:O12" si="2">RANK(N6,$N$5:$N$12,0)</f>
        <v>3</v>
      </c>
    </row>
    <row r="7" spans="1:15" ht="16.5" customHeight="1" x14ac:dyDescent="0.2">
      <c r="A7" s="8" t="str">
        <f>'10'!A6:D6</f>
        <v>On Base by Hyland Software</v>
      </c>
      <c r="B7" s="9">
        <f>Technical!B7</f>
        <v>68</v>
      </c>
      <c r="C7" s="9">
        <f>Technical!C7</f>
        <v>78.699999999999989</v>
      </c>
      <c r="D7" s="9">
        <f>Technical!D7</f>
        <v>72.5</v>
      </c>
      <c r="E7" s="9">
        <f>Technical!E7</f>
        <v>80.5</v>
      </c>
      <c r="F7" s="9">
        <f>Technical!F7</f>
        <v>83.2</v>
      </c>
      <c r="G7" s="9">
        <f>Technical!G7</f>
        <v>85</v>
      </c>
      <c r="H7" s="9">
        <f>Technical!H7</f>
        <v>79</v>
      </c>
      <c r="I7" s="9">
        <f>Technical!I7</f>
        <v>85</v>
      </c>
      <c r="J7" s="9">
        <f>Technical!J7</f>
        <v>81.5</v>
      </c>
      <c r="K7" s="9">
        <f>Technical!K7</f>
        <v>80.999999999999986</v>
      </c>
      <c r="L7" s="9">
        <f t="shared" si="0"/>
        <v>79.44</v>
      </c>
      <c r="M7" s="14">
        <f>'Non-Technical'!C7</f>
        <v>9.8999999999999986</v>
      </c>
      <c r="N7" s="9">
        <f t="shared" si="1"/>
        <v>89.34</v>
      </c>
      <c r="O7" s="10">
        <f t="shared" si="2"/>
        <v>1</v>
      </c>
    </row>
    <row r="8" spans="1:15" x14ac:dyDescent="0.2">
      <c r="A8" s="8" t="str">
        <f>'10'!A7:D7</f>
        <v>Information Network International</v>
      </c>
      <c r="B8" s="9">
        <f>Technical!B8</f>
        <v>34</v>
      </c>
      <c r="C8" s="9">
        <f>Technical!C8</f>
        <v>17</v>
      </c>
      <c r="D8" s="9">
        <f>Technical!D8</f>
        <v>25</v>
      </c>
      <c r="E8" s="9">
        <f>Technical!E8</f>
        <v>44.29999999999999</v>
      </c>
      <c r="F8" s="9">
        <f>Technical!F8</f>
        <v>54.999999999999993</v>
      </c>
      <c r="G8" s="9">
        <f>Technical!G8</f>
        <v>60</v>
      </c>
      <c r="H8" s="9">
        <f>Technical!H8</f>
        <v>17.2</v>
      </c>
      <c r="I8" s="9">
        <f>Technical!I8</f>
        <v>60</v>
      </c>
      <c r="J8" s="9">
        <f>Technical!J8</f>
        <v>32.6</v>
      </c>
      <c r="K8" s="9">
        <f>Technical!K8</f>
        <v>23.7</v>
      </c>
      <c r="L8" s="9">
        <f t="shared" si="0"/>
        <v>36.880000000000003</v>
      </c>
      <c r="M8" s="14">
        <f>'Non-Technical'!C8</f>
        <v>10.199999999999999</v>
      </c>
      <c r="N8" s="9">
        <f t="shared" si="1"/>
        <v>47.08</v>
      </c>
      <c r="O8" s="10">
        <f t="shared" si="2"/>
        <v>7</v>
      </c>
    </row>
    <row r="9" spans="1:15" x14ac:dyDescent="0.2">
      <c r="A9" s="8" t="str">
        <f>'10'!A8:D8</f>
        <v>IQBG</v>
      </c>
      <c r="B9" s="9">
        <f>Technical!B9</f>
        <v>51</v>
      </c>
      <c r="C9" s="9">
        <f>Technical!C9</f>
        <v>52</v>
      </c>
      <c r="D9" s="9">
        <f>Technical!D9</f>
        <v>31</v>
      </c>
      <c r="E9" s="9">
        <f>Technical!E9</f>
        <v>46.399999999999991</v>
      </c>
      <c r="F9" s="9">
        <f>Technical!F9</f>
        <v>23</v>
      </c>
      <c r="G9" s="9">
        <f>Technical!G9</f>
        <v>77</v>
      </c>
      <c r="H9" s="9">
        <f>Technical!H9</f>
        <v>40.699999999999996</v>
      </c>
      <c r="I9" s="9">
        <f>Technical!I9</f>
        <v>81</v>
      </c>
      <c r="J9" s="9">
        <f>Technical!J9</f>
        <v>57.5</v>
      </c>
      <c r="K9" s="9">
        <f>Technical!K9</f>
        <v>39.1</v>
      </c>
      <c r="L9" s="9">
        <f t="shared" si="0"/>
        <v>49.87</v>
      </c>
      <c r="M9" s="14">
        <f>'Non-Technical'!C9</f>
        <v>10.199999999999999</v>
      </c>
      <c r="N9" s="9">
        <f t="shared" si="1"/>
        <v>60.069999999999993</v>
      </c>
      <c r="O9" s="10">
        <f t="shared" si="2"/>
        <v>5</v>
      </c>
    </row>
    <row r="10" spans="1:15" x14ac:dyDescent="0.2">
      <c r="A10" s="8" t="str">
        <f>'10'!A9:D9</f>
        <v>Lexmark</v>
      </c>
      <c r="B10" s="9">
        <f>Technical!B10</f>
        <v>68</v>
      </c>
      <c r="C10" s="9">
        <f>Technical!C10</f>
        <v>41.3</v>
      </c>
      <c r="D10" s="9">
        <f>Technical!D10</f>
        <v>68</v>
      </c>
      <c r="E10" s="9">
        <f>Technical!E10</f>
        <v>65.2</v>
      </c>
      <c r="F10" s="9">
        <f>Technical!F10</f>
        <v>80.900000000000006</v>
      </c>
      <c r="G10" s="9">
        <f>Technical!G10</f>
        <v>78</v>
      </c>
      <c r="H10" s="9">
        <f>Technical!H10</f>
        <v>77.8</v>
      </c>
      <c r="I10" s="9">
        <f>Technical!I10</f>
        <v>59</v>
      </c>
      <c r="J10" s="9">
        <f>Technical!J10</f>
        <v>76.5</v>
      </c>
      <c r="K10" s="9">
        <f>Technical!K10</f>
        <v>66.3</v>
      </c>
      <c r="L10" s="9">
        <f t="shared" si="0"/>
        <v>68.099999999999994</v>
      </c>
      <c r="M10" s="14">
        <f>'Non-Technical'!C10</f>
        <v>10.199999999999999</v>
      </c>
      <c r="N10" s="9">
        <f t="shared" si="1"/>
        <v>78.3</v>
      </c>
      <c r="O10" s="10">
        <f t="shared" si="2"/>
        <v>2</v>
      </c>
    </row>
    <row r="11" spans="1:15" x14ac:dyDescent="0.2">
      <c r="A11" s="8" t="str">
        <f>'10'!A10:D10</f>
        <v>MCCi</v>
      </c>
      <c r="B11" s="9">
        <f>Technical!B11</f>
        <v>51</v>
      </c>
      <c r="C11" s="9">
        <f>Technical!C11</f>
        <v>61</v>
      </c>
      <c r="D11" s="9">
        <f>Technical!D11</f>
        <v>65</v>
      </c>
      <c r="E11" s="9">
        <f>Technical!E11</f>
        <v>64.5</v>
      </c>
      <c r="F11" s="9">
        <f>Technical!F11</f>
        <v>75.900000000000006</v>
      </c>
      <c r="G11" s="9">
        <f>Technical!G11</f>
        <v>76</v>
      </c>
      <c r="H11" s="9">
        <f>Technical!H11</f>
        <v>61</v>
      </c>
      <c r="I11" s="9">
        <f>Technical!I11</f>
        <v>61</v>
      </c>
      <c r="J11" s="9">
        <f>Technical!J11</f>
        <v>70</v>
      </c>
      <c r="K11" s="9">
        <f>Technical!K11</f>
        <v>56.79999999999999</v>
      </c>
      <c r="L11" s="9">
        <f t="shared" si="0"/>
        <v>64.22</v>
      </c>
      <c r="M11" s="14">
        <f>'Non-Technical'!C11</f>
        <v>10.199999999999999</v>
      </c>
      <c r="N11" s="9">
        <f t="shared" si="1"/>
        <v>74.42</v>
      </c>
      <c r="O11" s="10">
        <f t="shared" si="2"/>
        <v>4</v>
      </c>
    </row>
    <row r="12" spans="1:15" x14ac:dyDescent="0.2">
      <c r="A12" s="8" t="str">
        <f>'10'!A11:D11</f>
        <v>Nasare</v>
      </c>
      <c r="B12" s="9">
        <f>Technical!B12</f>
        <v>34</v>
      </c>
      <c r="C12" s="9">
        <f>Technical!C12</f>
        <v>33</v>
      </c>
      <c r="D12" s="9">
        <f>Technical!D12</f>
        <v>51</v>
      </c>
      <c r="E12" s="9">
        <f>Technical!E12</f>
        <v>21.400000000000002</v>
      </c>
      <c r="F12" s="9">
        <f>Technical!F12</f>
        <v>54.999999999999993</v>
      </c>
      <c r="G12" s="9">
        <f>Technical!G12</f>
        <v>23</v>
      </c>
      <c r="H12" s="9">
        <f>Technical!H12</f>
        <v>18.299999999999997</v>
      </c>
      <c r="I12" s="9">
        <f>Technical!I12</f>
        <v>49</v>
      </c>
      <c r="J12" s="9">
        <f>Technical!J12</f>
        <v>33.799999999999997</v>
      </c>
      <c r="K12" s="9">
        <f>Technical!K12</f>
        <v>7.5</v>
      </c>
      <c r="L12" s="9">
        <f t="shared" si="0"/>
        <v>32.6</v>
      </c>
      <c r="M12" s="14">
        <f>'Non-Technical'!C12</f>
        <v>3</v>
      </c>
      <c r="N12" s="9">
        <f t="shared" si="1"/>
        <v>35.6</v>
      </c>
      <c r="O12" s="10">
        <f t="shared" si="2"/>
        <v>8</v>
      </c>
    </row>
  </sheetData>
  <mergeCells count="2">
    <mergeCell ref="A1:O1"/>
    <mergeCell ref="A2:O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8"/>
  <sheetViews>
    <sheetView tabSelected="1" zoomScale="85" zoomScaleNormal="85" workbookViewId="0">
      <selection activeCell="I32" sqref="I32"/>
    </sheetView>
  </sheetViews>
  <sheetFormatPr defaultRowHeight="12.75" x14ac:dyDescent="0.2"/>
  <cols>
    <col min="1" max="1" width="2" style="55" customWidth="1"/>
    <col min="2" max="2" width="28.5703125" style="55" bestFit="1" customWidth="1"/>
    <col min="3" max="3" width="12" style="55" customWidth="1"/>
    <col min="4" max="5" width="10.7109375" style="55" customWidth="1"/>
    <col min="6" max="6" width="12.140625" style="55" customWidth="1"/>
    <col min="7" max="8" width="10.42578125" style="55" customWidth="1"/>
    <col min="9" max="9" width="11.42578125" style="55" customWidth="1"/>
    <col min="10" max="11" width="9" style="55" customWidth="1"/>
    <col min="12" max="12" width="10.85546875" style="55" bestFit="1" customWidth="1"/>
    <col min="13" max="14" width="9" style="55" customWidth="1"/>
    <col min="15" max="15" width="10.85546875" style="55" bestFit="1" customWidth="1"/>
    <col min="16" max="17" width="9" style="55" customWidth="1"/>
    <col min="18" max="18" width="11.42578125" style="55" customWidth="1"/>
    <col min="19" max="20" width="10" style="55" customWidth="1"/>
    <col min="21" max="16384" width="9.140625" style="55"/>
  </cols>
  <sheetData>
    <row r="1" spans="2:22" ht="15.75" x14ac:dyDescent="0.25">
      <c r="B1" s="73" t="s">
        <v>26</v>
      </c>
      <c r="C1" s="73"/>
      <c r="D1" s="73"/>
      <c r="E1" s="74" t="str">
        <f>[4]Cover!A6</f>
        <v xml:space="preserve">RFP 730-16101 - UH Advancement: Enterprise Content Management System </v>
      </c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</row>
    <row r="2" spans="2:22" ht="15.75" customHeight="1" x14ac:dyDescent="0.25">
      <c r="C2" s="74"/>
      <c r="D2" s="74"/>
      <c r="E2" s="74"/>
      <c r="F2" s="74"/>
      <c r="G2" s="74"/>
    </row>
    <row r="3" spans="2:22" ht="15" customHeight="1" x14ac:dyDescent="0.2">
      <c r="B3" s="75" t="s">
        <v>27</v>
      </c>
      <c r="C3" s="76" t="s">
        <v>28</v>
      </c>
      <c r="D3" s="76"/>
      <c r="E3" s="76"/>
      <c r="F3" s="76"/>
    </row>
    <row r="4" spans="2:22" ht="15" customHeight="1" x14ac:dyDescent="0.2">
      <c r="F4" s="77"/>
    </row>
    <row r="5" spans="2:22" ht="16.5" thickBot="1" x14ac:dyDescent="0.3">
      <c r="B5" s="77"/>
      <c r="C5" s="78" t="s">
        <v>29</v>
      </c>
      <c r="D5" s="78"/>
      <c r="E5" s="78"/>
      <c r="F5" s="78" t="s">
        <v>7</v>
      </c>
      <c r="G5" s="78"/>
      <c r="H5" s="78"/>
      <c r="I5" s="78" t="s">
        <v>8</v>
      </c>
      <c r="J5" s="78"/>
      <c r="K5" s="78"/>
      <c r="L5" s="78" t="s">
        <v>9</v>
      </c>
      <c r="M5" s="78"/>
      <c r="N5" s="78"/>
      <c r="O5" s="78" t="s">
        <v>15</v>
      </c>
      <c r="P5" s="78"/>
      <c r="Q5" s="78"/>
      <c r="R5" s="78" t="s">
        <v>16</v>
      </c>
      <c r="S5" s="78"/>
      <c r="T5" s="78"/>
    </row>
    <row r="6" spans="2:22" ht="143.25" customHeight="1" x14ac:dyDescent="0.2">
      <c r="B6" s="79"/>
      <c r="C6" s="80" t="s">
        <v>30</v>
      </c>
      <c r="D6" s="81"/>
      <c r="E6" s="82"/>
      <c r="F6" s="80" t="s">
        <v>31</v>
      </c>
      <c r="G6" s="81"/>
      <c r="H6" s="82"/>
      <c r="I6" s="83" t="s">
        <v>49</v>
      </c>
      <c r="J6" s="84"/>
      <c r="K6" s="85"/>
      <c r="L6" s="86" t="s">
        <v>32</v>
      </c>
      <c r="M6" s="87"/>
      <c r="N6" s="88"/>
      <c r="O6" s="80" t="s">
        <v>33</v>
      </c>
      <c r="P6" s="81"/>
      <c r="Q6" s="82"/>
      <c r="R6" s="80" t="s">
        <v>34</v>
      </c>
      <c r="S6" s="81"/>
      <c r="T6" s="82"/>
      <c r="U6" s="89" t="s">
        <v>35</v>
      </c>
    </row>
    <row r="7" spans="2:22" x14ac:dyDescent="0.2">
      <c r="B7" s="90" t="s">
        <v>5</v>
      </c>
      <c r="C7" s="91" t="s">
        <v>36</v>
      </c>
      <c r="D7" s="92" t="s">
        <v>37</v>
      </c>
      <c r="E7" s="93" t="s">
        <v>38</v>
      </c>
      <c r="F7" s="94" t="s">
        <v>36</v>
      </c>
      <c r="G7" s="95" t="s">
        <v>37</v>
      </c>
      <c r="H7" s="96" t="s">
        <v>38</v>
      </c>
      <c r="I7" s="94" t="s">
        <v>36</v>
      </c>
      <c r="J7" s="95" t="s">
        <v>37</v>
      </c>
      <c r="K7" s="96" t="s">
        <v>38</v>
      </c>
      <c r="L7" s="91" t="s">
        <v>36</v>
      </c>
      <c r="M7" s="92" t="s">
        <v>37</v>
      </c>
      <c r="N7" s="93" t="s">
        <v>38</v>
      </c>
      <c r="O7" s="91" t="s">
        <v>36</v>
      </c>
      <c r="P7" s="92" t="s">
        <v>37</v>
      </c>
      <c r="Q7" s="93" t="s">
        <v>38</v>
      </c>
      <c r="R7" s="91" t="s">
        <v>36</v>
      </c>
      <c r="S7" s="92" t="s">
        <v>37</v>
      </c>
      <c r="T7" s="93" t="s">
        <v>38</v>
      </c>
      <c r="U7" s="97"/>
    </row>
    <row r="8" spans="2:22" x14ac:dyDescent="0.2">
      <c r="B8" s="98" t="str">
        <f>'[4]RFP Submittal'!A4</f>
        <v>Document Logistix</v>
      </c>
      <c r="C8" s="99"/>
      <c r="D8" s="100">
        <v>9</v>
      </c>
      <c r="E8" s="101">
        <f>C8*D8</f>
        <v>0</v>
      </c>
      <c r="F8" s="102"/>
      <c r="G8" s="103">
        <v>3</v>
      </c>
      <c r="H8" s="104">
        <f>F8*G8</f>
        <v>0</v>
      </c>
      <c r="I8" s="102"/>
      <c r="J8" s="103">
        <v>3</v>
      </c>
      <c r="K8" s="104">
        <f>I8*J8</f>
        <v>0</v>
      </c>
      <c r="L8" s="99"/>
      <c r="M8" s="100">
        <v>2</v>
      </c>
      <c r="N8" s="101">
        <f>L8*M8</f>
        <v>0</v>
      </c>
      <c r="O8" s="99"/>
      <c r="P8" s="100">
        <v>2</v>
      </c>
      <c r="Q8" s="101">
        <f>O8*P8</f>
        <v>0</v>
      </c>
      <c r="R8" s="99"/>
      <c r="S8" s="100">
        <v>1</v>
      </c>
      <c r="T8" s="101">
        <f>R8*S8</f>
        <v>0</v>
      </c>
      <c r="U8" s="105">
        <f>T8+K8+H8+E8+Q8+N8</f>
        <v>0</v>
      </c>
    </row>
    <row r="9" spans="2:22" x14ac:dyDescent="0.2">
      <c r="B9" s="98" t="str">
        <f>'[4]RFP Submittal'!A5</f>
        <v>Future Net Group</v>
      </c>
      <c r="C9" s="99"/>
      <c r="D9" s="100">
        <v>9</v>
      </c>
      <c r="E9" s="101">
        <f t="shared" ref="E9:E15" si="0">C9*D9</f>
        <v>0</v>
      </c>
      <c r="F9" s="102"/>
      <c r="G9" s="103">
        <v>3</v>
      </c>
      <c r="H9" s="104">
        <f t="shared" ref="H9:H15" si="1">F9*G9</f>
        <v>0</v>
      </c>
      <c r="I9" s="102"/>
      <c r="J9" s="103">
        <v>3</v>
      </c>
      <c r="K9" s="104">
        <f t="shared" ref="K9:K15" si="2">I9*J9</f>
        <v>0</v>
      </c>
      <c r="L9" s="99"/>
      <c r="M9" s="100">
        <v>2</v>
      </c>
      <c r="N9" s="101">
        <f t="shared" ref="N9:N15" si="3">L9*M9</f>
        <v>0</v>
      </c>
      <c r="O9" s="99"/>
      <c r="P9" s="100">
        <v>2</v>
      </c>
      <c r="Q9" s="101">
        <f t="shared" ref="Q9:Q15" si="4">O9*P9</f>
        <v>0</v>
      </c>
      <c r="R9" s="99"/>
      <c r="S9" s="100">
        <v>1</v>
      </c>
      <c r="T9" s="101">
        <f t="shared" ref="T9:T15" si="5">R9*S9</f>
        <v>0</v>
      </c>
      <c r="U9" s="105">
        <f t="shared" ref="U9:U15" si="6">T9+K9+H9+E9+Q9+N9</f>
        <v>0</v>
      </c>
    </row>
    <row r="10" spans="2:22" x14ac:dyDescent="0.2">
      <c r="B10" s="98" t="str">
        <f>'[4]RFP Submittal'!A6</f>
        <v>On Base by Hyland Software</v>
      </c>
      <c r="C10" s="99"/>
      <c r="D10" s="100">
        <v>9</v>
      </c>
      <c r="E10" s="101">
        <f t="shared" si="0"/>
        <v>0</v>
      </c>
      <c r="F10" s="102"/>
      <c r="G10" s="103">
        <v>3</v>
      </c>
      <c r="H10" s="104">
        <f t="shared" si="1"/>
        <v>0</v>
      </c>
      <c r="I10" s="102"/>
      <c r="J10" s="103">
        <v>3</v>
      </c>
      <c r="K10" s="104">
        <f t="shared" si="2"/>
        <v>0</v>
      </c>
      <c r="L10" s="99"/>
      <c r="M10" s="100">
        <v>2</v>
      </c>
      <c r="N10" s="101">
        <f t="shared" si="3"/>
        <v>0</v>
      </c>
      <c r="O10" s="99"/>
      <c r="P10" s="100">
        <v>2</v>
      </c>
      <c r="Q10" s="101">
        <f t="shared" si="4"/>
        <v>0</v>
      </c>
      <c r="R10" s="99"/>
      <c r="S10" s="100">
        <v>1</v>
      </c>
      <c r="T10" s="101">
        <f t="shared" si="5"/>
        <v>0</v>
      </c>
      <c r="U10" s="105">
        <f t="shared" si="6"/>
        <v>0</v>
      </c>
    </row>
    <row r="11" spans="2:22" x14ac:dyDescent="0.2">
      <c r="B11" s="98" t="str">
        <f>'[4]RFP Submittal'!A7</f>
        <v>Information Network International</v>
      </c>
      <c r="C11" s="99"/>
      <c r="D11" s="100">
        <v>9</v>
      </c>
      <c r="E11" s="101">
        <f t="shared" si="0"/>
        <v>0</v>
      </c>
      <c r="F11" s="102"/>
      <c r="G11" s="103">
        <v>3</v>
      </c>
      <c r="H11" s="104">
        <f t="shared" si="1"/>
        <v>0</v>
      </c>
      <c r="I11" s="102"/>
      <c r="J11" s="103">
        <v>3</v>
      </c>
      <c r="K11" s="104">
        <f t="shared" si="2"/>
        <v>0</v>
      </c>
      <c r="L11" s="99"/>
      <c r="M11" s="100">
        <v>2</v>
      </c>
      <c r="N11" s="101">
        <f t="shared" si="3"/>
        <v>0</v>
      </c>
      <c r="O11" s="99"/>
      <c r="P11" s="100">
        <v>2</v>
      </c>
      <c r="Q11" s="101">
        <f t="shared" si="4"/>
        <v>0</v>
      </c>
      <c r="R11" s="99"/>
      <c r="S11" s="100">
        <v>1</v>
      </c>
      <c r="T11" s="101">
        <f t="shared" si="5"/>
        <v>0</v>
      </c>
      <c r="U11" s="105">
        <f t="shared" si="6"/>
        <v>0</v>
      </c>
    </row>
    <row r="12" spans="2:22" x14ac:dyDescent="0.2">
      <c r="B12" s="98" t="str">
        <f>'[4]RFP Submittal'!A8</f>
        <v>IQBG</v>
      </c>
      <c r="C12" s="99"/>
      <c r="D12" s="100">
        <v>9</v>
      </c>
      <c r="E12" s="101">
        <f t="shared" si="0"/>
        <v>0</v>
      </c>
      <c r="F12" s="102"/>
      <c r="G12" s="103">
        <v>3</v>
      </c>
      <c r="H12" s="104">
        <f t="shared" si="1"/>
        <v>0</v>
      </c>
      <c r="I12" s="102"/>
      <c r="J12" s="103">
        <v>3</v>
      </c>
      <c r="K12" s="104">
        <f t="shared" si="2"/>
        <v>0</v>
      </c>
      <c r="L12" s="99"/>
      <c r="M12" s="100">
        <v>2</v>
      </c>
      <c r="N12" s="101">
        <f t="shared" si="3"/>
        <v>0</v>
      </c>
      <c r="O12" s="99"/>
      <c r="P12" s="100">
        <v>2</v>
      </c>
      <c r="Q12" s="101">
        <f t="shared" si="4"/>
        <v>0</v>
      </c>
      <c r="R12" s="99"/>
      <c r="S12" s="100">
        <v>1</v>
      </c>
      <c r="T12" s="101">
        <f t="shared" si="5"/>
        <v>0</v>
      </c>
      <c r="U12" s="105">
        <f t="shared" si="6"/>
        <v>0</v>
      </c>
    </row>
    <row r="13" spans="2:22" x14ac:dyDescent="0.2">
      <c r="B13" s="98" t="str">
        <f>'[4]RFP Submittal'!A9</f>
        <v>Lexmark</v>
      </c>
      <c r="C13" s="99"/>
      <c r="D13" s="100">
        <v>9</v>
      </c>
      <c r="E13" s="101">
        <f t="shared" si="0"/>
        <v>0</v>
      </c>
      <c r="F13" s="102"/>
      <c r="G13" s="103">
        <v>3</v>
      </c>
      <c r="H13" s="104">
        <f t="shared" si="1"/>
        <v>0</v>
      </c>
      <c r="I13" s="102"/>
      <c r="J13" s="103">
        <v>3</v>
      </c>
      <c r="K13" s="104">
        <f t="shared" si="2"/>
        <v>0</v>
      </c>
      <c r="L13" s="99"/>
      <c r="M13" s="100">
        <v>2</v>
      </c>
      <c r="N13" s="101">
        <f t="shared" si="3"/>
        <v>0</v>
      </c>
      <c r="O13" s="99"/>
      <c r="P13" s="100">
        <v>2</v>
      </c>
      <c r="Q13" s="101">
        <f t="shared" si="4"/>
        <v>0</v>
      </c>
      <c r="R13" s="99"/>
      <c r="S13" s="100">
        <v>1</v>
      </c>
      <c r="T13" s="101">
        <f t="shared" si="5"/>
        <v>0</v>
      </c>
      <c r="U13" s="105">
        <f t="shared" si="6"/>
        <v>0</v>
      </c>
    </row>
    <row r="14" spans="2:22" x14ac:dyDescent="0.2">
      <c r="B14" s="98" t="str">
        <f>'[4]RFP Submittal'!A10</f>
        <v>MCCi</v>
      </c>
      <c r="C14" s="99"/>
      <c r="D14" s="100">
        <v>9</v>
      </c>
      <c r="E14" s="101">
        <f t="shared" si="0"/>
        <v>0</v>
      </c>
      <c r="F14" s="102"/>
      <c r="G14" s="103">
        <v>3</v>
      </c>
      <c r="H14" s="104">
        <f t="shared" si="1"/>
        <v>0</v>
      </c>
      <c r="I14" s="102"/>
      <c r="J14" s="103">
        <v>3</v>
      </c>
      <c r="K14" s="104">
        <f t="shared" si="2"/>
        <v>0</v>
      </c>
      <c r="L14" s="99"/>
      <c r="M14" s="100">
        <v>2</v>
      </c>
      <c r="N14" s="101">
        <f t="shared" si="3"/>
        <v>0</v>
      </c>
      <c r="O14" s="99"/>
      <c r="P14" s="100">
        <v>2</v>
      </c>
      <c r="Q14" s="101">
        <f t="shared" si="4"/>
        <v>0</v>
      </c>
      <c r="R14" s="99"/>
      <c r="S14" s="100">
        <v>1</v>
      </c>
      <c r="T14" s="101">
        <f t="shared" si="5"/>
        <v>0</v>
      </c>
      <c r="U14" s="105">
        <f t="shared" si="6"/>
        <v>0</v>
      </c>
    </row>
    <row r="15" spans="2:22" x14ac:dyDescent="0.2">
      <c r="B15" s="98" t="str">
        <f>'[4]RFP Submittal'!A11</f>
        <v>Nasare</v>
      </c>
      <c r="C15" s="99"/>
      <c r="D15" s="100">
        <v>9</v>
      </c>
      <c r="E15" s="101">
        <f t="shared" si="0"/>
        <v>0</v>
      </c>
      <c r="F15" s="102"/>
      <c r="G15" s="103">
        <v>3</v>
      </c>
      <c r="H15" s="104">
        <f t="shared" si="1"/>
        <v>0</v>
      </c>
      <c r="I15" s="102"/>
      <c r="J15" s="103">
        <v>3</v>
      </c>
      <c r="K15" s="104">
        <f t="shared" si="2"/>
        <v>0</v>
      </c>
      <c r="L15" s="99"/>
      <c r="M15" s="100">
        <v>2</v>
      </c>
      <c r="N15" s="101">
        <f t="shared" si="3"/>
        <v>0</v>
      </c>
      <c r="O15" s="99"/>
      <c r="P15" s="100">
        <v>2</v>
      </c>
      <c r="Q15" s="101">
        <f t="shared" si="4"/>
        <v>0</v>
      </c>
      <c r="R15" s="99"/>
      <c r="S15" s="100">
        <v>1</v>
      </c>
      <c r="T15" s="101">
        <f t="shared" si="5"/>
        <v>0</v>
      </c>
      <c r="U15" s="105">
        <f t="shared" si="6"/>
        <v>0</v>
      </c>
    </row>
    <row r="16" spans="2:22" x14ac:dyDescent="0.2"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</row>
    <row r="17" spans="2:21" x14ac:dyDescent="0.2">
      <c r="B17" s="107" t="s">
        <v>39</v>
      </c>
      <c r="C17" s="107"/>
      <c r="D17" s="107"/>
      <c r="E17" s="107"/>
      <c r="F17" s="106"/>
      <c r="G17" s="106" t="s">
        <v>40</v>
      </c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</row>
    <row r="18" spans="2:21" x14ac:dyDescent="0.2">
      <c r="B18" s="107"/>
      <c r="C18" s="107"/>
      <c r="D18" s="107"/>
      <c r="E18" s="107"/>
      <c r="F18" s="106"/>
      <c r="G18" s="106" t="s">
        <v>41</v>
      </c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</row>
    <row r="19" spans="2:21" x14ac:dyDescent="0.2">
      <c r="B19" s="107"/>
      <c r="C19" s="107"/>
      <c r="D19" s="107"/>
      <c r="E19" s="107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</row>
    <row r="20" spans="2:21" ht="13.5" thickBot="1" x14ac:dyDescent="0.25">
      <c r="B20" s="108"/>
      <c r="C20" s="108"/>
      <c r="D20" s="108"/>
      <c r="E20" s="108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</row>
    <row r="21" spans="2:21" ht="13.5" thickTop="1" x14ac:dyDescent="0.2">
      <c r="B21" s="109" t="s">
        <v>42</v>
      </c>
      <c r="C21" s="110"/>
      <c r="D21" s="110"/>
      <c r="E21" s="111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</row>
    <row r="22" spans="2:21" x14ac:dyDescent="0.2">
      <c r="B22" s="112" t="s">
        <v>43</v>
      </c>
      <c r="C22" s="113"/>
      <c r="D22" s="113"/>
      <c r="E22" s="114"/>
      <c r="F22" s="106"/>
      <c r="G22" s="106"/>
      <c r="H22" s="106"/>
      <c r="I22" s="106"/>
      <c r="J22" s="106"/>
      <c r="K22" s="106"/>
      <c r="L22" s="106"/>
      <c r="M22" s="106"/>
      <c r="N22" s="106"/>
      <c r="S22" s="106"/>
      <c r="T22" s="106"/>
      <c r="U22" s="106"/>
    </row>
    <row r="23" spans="2:21" x14ac:dyDescent="0.2">
      <c r="B23" s="115" t="s">
        <v>44</v>
      </c>
      <c r="C23" s="116"/>
      <c r="D23" s="116"/>
      <c r="E23" s="117"/>
      <c r="F23" s="106"/>
      <c r="G23" s="106"/>
      <c r="H23" s="106"/>
      <c r="I23" s="106"/>
      <c r="J23" s="106"/>
      <c r="K23" s="106"/>
      <c r="L23" s="106"/>
      <c r="M23" s="106"/>
      <c r="N23" s="106"/>
      <c r="S23" s="106"/>
      <c r="T23" s="106"/>
      <c r="U23" s="106"/>
    </row>
    <row r="24" spans="2:21" x14ac:dyDescent="0.2">
      <c r="B24" s="115" t="s">
        <v>45</v>
      </c>
      <c r="C24" s="116"/>
      <c r="D24" s="116"/>
      <c r="E24" s="117"/>
      <c r="F24" s="106"/>
      <c r="G24" s="106"/>
      <c r="H24" s="106"/>
      <c r="I24" s="106"/>
      <c r="J24" s="106"/>
      <c r="K24" s="106"/>
      <c r="L24" s="106"/>
      <c r="M24" s="106"/>
      <c r="N24" s="106"/>
      <c r="S24" s="106"/>
      <c r="T24" s="106"/>
      <c r="U24" s="106"/>
    </row>
    <row r="25" spans="2:21" x14ac:dyDescent="0.2">
      <c r="B25" s="115" t="s">
        <v>46</v>
      </c>
      <c r="C25" s="116"/>
      <c r="D25" s="116"/>
      <c r="E25" s="117"/>
      <c r="F25" s="106"/>
      <c r="G25" s="106"/>
      <c r="H25" s="106"/>
      <c r="M25" s="106"/>
      <c r="N25" s="106"/>
      <c r="S25" s="106"/>
      <c r="T25" s="106"/>
      <c r="U25" s="106"/>
    </row>
    <row r="26" spans="2:21" ht="12.75" customHeight="1" x14ac:dyDescent="0.2">
      <c r="B26" s="115" t="s">
        <v>47</v>
      </c>
      <c r="C26" s="116"/>
      <c r="D26" s="116"/>
      <c r="E26" s="117"/>
      <c r="F26" s="106"/>
      <c r="G26" s="106"/>
      <c r="H26" s="106"/>
      <c r="M26" s="106"/>
      <c r="N26" s="106"/>
      <c r="S26" s="106"/>
      <c r="T26" s="106"/>
      <c r="U26" s="106"/>
    </row>
    <row r="27" spans="2:21" ht="13.5" customHeight="1" thickBot="1" x14ac:dyDescent="0.25">
      <c r="B27" s="118" t="s">
        <v>48</v>
      </c>
      <c r="C27" s="119"/>
      <c r="D27" s="119"/>
      <c r="E27" s="120"/>
      <c r="F27" s="106"/>
      <c r="G27" s="106"/>
      <c r="H27" s="106"/>
      <c r="M27" s="106"/>
      <c r="N27" s="106"/>
      <c r="S27" s="106"/>
      <c r="T27" s="106"/>
      <c r="U27" s="106"/>
    </row>
    <row r="28" spans="2:21" ht="13.5" thickTop="1" x14ac:dyDescent="0.2"/>
  </sheetData>
  <mergeCells count="22">
    <mergeCell ref="B26:E26"/>
    <mergeCell ref="B27:E27"/>
    <mergeCell ref="B17:E20"/>
    <mergeCell ref="B21:E21"/>
    <mergeCell ref="B22:E22"/>
    <mergeCell ref="B23:E23"/>
    <mergeCell ref="B24:E24"/>
    <mergeCell ref="B25:E25"/>
    <mergeCell ref="O5:Q5"/>
    <mergeCell ref="R5:T5"/>
    <mergeCell ref="C6:E6"/>
    <mergeCell ref="F6:H6"/>
    <mergeCell ref="I6:K6"/>
    <mergeCell ref="L6:N6"/>
    <mergeCell ref="O6:Q6"/>
    <mergeCell ref="R6:T6"/>
    <mergeCell ref="B1:D1"/>
    <mergeCell ref="C3:F3"/>
    <mergeCell ref="C5:E5"/>
    <mergeCell ref="F5:H5"/>
    <mergeCell ref="I5:K5"/>
    <mergeCell ref="L5:N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G1" sqref="G1"/>
    </sheetView>
  </sheetViews>
  <sheetFormatPr defaultRowHeight="12.75" x14ac:dyDescent="0.2"/>
  <sheetData>
    <row r="1" spans="1:11" ht="15.75" x14ac:dyDescent="0.25">
      <c r="A1" s="57" t="s">
        <v>0</v>
      </c>
      <c r="B1" s="57"/>
      <c r="C1" s="57"/>
      <c r="D1" s="57"/>
      <c r="E1" s="16"/>
      <c r="F1" s="16"/>
      <c r="G1" s="16">
        <v>2</v>
      </c>
      <c r="H1" s="16"/>
      <c r="I1" s="16"/>
      <c r="J1" s="16"/>
      <c r="K1" s="16"/>
    </row>
    <row r="2" spans="1:11" ht="15.75" x14ac:dyDescent="0.25">
      <c r="A2" s="57"/>
      <c r="B2" s="56"/>
      <c r="C2" s="55"/>
      <c r="D2" s="55"/>
      <c r="E2" s="55"/>
      <c r="F2" s="55"/>
      <c r="G2" s="55"/>
      <c r="H2" s="55"/>
      <c r="I2" s="55"/>
      <c r="J2" s="55"/>
      <c r="K2" s="55"/>
    </row>
    <row r="3" spans="1:11" x14ac:dyDescent="0.2">
      <c r="A3" s="70" t="s">
        <v>5</v>
      </c>
      <c r="B3" s="70"/>
      <c r="C3" s="70"/>
      <c r="D3" s="70"/>
      <c r="E3" s="62" t="s">
        <v>6</v>
      </c>
      <c r="F3" s="62" t="s">
        <v>7</v>
      </c>
      <c r="G3" s="62" t="s">
        <v>8</v>
      </c>
      <c r="H3" s="62" t="s">
        <v>9</v>
      </c>
      <c r="I3" s="62" t="s">
        <v>15</v>
      </c>
      <c r="J3" s="62" t="s">
        <v>16</v>
      </c>
      <c r="K3" s="63" t="s">
        <v>10</v>
      </c>
    </row>
    <row r="4" spans="1:11" x14ac:dyDescent="0.2">
      <c r="A4" s="68" t="str">
        <f>'[1]RFP Submittal'!A4</f>
        <v>Document Logistix</v>
      </c>
      <c r="B4" s="68"/>
      <c r="C4" s="68"/>
      <c r="D4" s="68"/>
      <c r="E4" s="59">
        <f>[1]Evaluation!E8</f>
        <v>21.599999999999998</v>
      </c>
      <c r="F4" s="59">
        <f>[1]Evaluation!H8</f>
        <v>3</v>
      </c>
      <c r="G4" s="59">
        <f>[1]Evaluation!K8</f>
        <v>0</v>
      </c>
      <c r="H4" s="59">
        <f>[1]Evaluation!N8</f>
        <v>8</v>
      </c>
      <c r="I4" s="59">
        <f>[1]Evaluation!Q8</f>
        <v>6.8</v>
      </c>
      <c r="J4" s="59">
        <f>[1]Evaluation!T8</f>
        <v>3.5</v>
      </c>
      <c r="K4" s="60">
        <f t="shared" ref="K4:K11" si="0">SUM(E4:J4)</f>
        <v>42.899999999999991</v>
      </c>
    </row>
    <row r="5" spans="1:11" x14ac:dyDescent="0.2">
      <c r="A5" s="68" t="str">
        <f>'[1]RFP Submittal'!A5</f>
        <v>Future Net Group</v>
      </c>
      <c r="B5" s="68"/>
      <c r="C5" s="68"/>
      <c r="D5" s="68"/>
      <c r="E5" s="59">
        <f>[1]Evaluation!E9</f>
        <v>27</v>
      </c>
      <c r="F5" s="59">
        <f>[1]Evaluation!H9</f>
        <v>9</v>
      </c>
      <c r="G5" s="59">
        <f>[1]Evaluation!K9</f>
        <v>0</v>
      </c>
      <c r="H5" s="59">
        <f>[1]Evaluation!N9</f>
        <v>6.8</v>
      </c>
      <c r="I5" s="59">
        <f>[1]Evaluation!Q9</f>
        <v>6</v>
      </c>
      <c r="J5" s="59">
        <f>[1]Evaluation!T9</f>
        <v>2</v>
      </c>
      <c r="K5" s="60">
        <f t="shared" si="0"/>
        <v>50.8</v>
      </c>
    </row>
    <row r="6" spans="1:11" x14ac:dyDescent="0.2">
      <c r="A6" s="68" t="str">
        <f>'[1]RFP Submittal'!A6</f>
        <v>On Base by Hyland Software</v>
      </c>
      <c r="B6" s="68"/>
      <c r="C6" s="68"/>
      <c r="D6" s="68"/>
      <c r="E6" s="59">
        <f>[1]Evaluation!E10</f>
        <v>43.199999999999996</v>
      </c>
      <c r="F6" s="59">
        <f>[1]Evaluation!H10</f>
        <v>12</v>
      </c>
      <c r="G6" s="59">
        <f>[1]Evaluation!K10</f>
        <v>0</v>
      </c>
      <c r="H6" s="59">
        <f>[1]Evaluation!N10</f>
        <v>10</v>
      </c>
      <c r="I6" s="59">
        <f>[1]Evaluation!Q10</f>
        <v>9</v>
      </c>
      <c r="J6" s="59">
        <f>[1]Evaluation!T10</f>
        <v>4.5</v>
      </c>
      <c r="K6" s="60">
        <f t="shared" si="0"/>
        <v>78.699999999999989</v>
      </c>
    </row>
    <row r="7" spans="1:11" x14ac:dyDescent="0.2">
      <c r="A7" s="68" t="str">
        <f>'[1]RFP Submittal'!A7</f>
        <v>Information Network International</v>
      </c>
      <c r="B7" s="68"/>
      <c r="C7" s="68"/>
      <c r="D7" s="68"/>
      <c r="E7" s="59">
        <f>[1]Evaluation!E11</f>
        <v>9</v>
      </c>
      <c r="F7" s="59">
        <f>[1]Evaluation!H11</f>
        <v>3</v>
      </c>
      <c r="G7" s="59">
        <f>[1]Evaluation!K11</f>
        <v>0</v>
      </c>
      <c r="H7" s="59">
        <f>[1]Evaluation!N11</f>
        <v>0</v>
      </c>
      <c r="I7" s="59">
        <f>[1]Evaluation!Q11</f>
        <v>4</v>
      </c>
      <c r="J7" s="59">
        <f>[1]Evaluation!T11</f>
        <v>1</v>
      </c>
      <c r="K7" s="60">
        <f t="shared" si="0"/>
        <v>17</v>
      </c>
    </row>
    <row r="8" spans="1:11" x14ac:dyDescent="0.2">
      <c r="A8" s="68" t="str">
        <f>'[1]RFP Submittal'!A8</f>
        <v>IQBG</v>
      </c>
      <c r="B8" s="68"/>
      <c r="C8" s="68"/>
      <c r="D8" s="68"/>
      <c r="E8" s="59">
        <f>[1]Evaluation!E12</f>
        <v>27</v>
      </c>
      <c r="F8" s="59">
        <f>[1]Evaluation!H12</f>
        <v>9</v>
      </c>
      <c r="G8" s="59">
        <f>[1]Evaluation!K12</f>
        <v>0</v>
      </c>
      <c r="H8" s="59">
        <f>[1]Evaluation!N12</f>
        <v>7</v>
      </c>
      <c r="I8" s="59">
        <f>[1]Evaluation!Q12</f>
        <v>6</v>
      </c>
      <c r="J8" s="59">
        <f>[1]Evaluation!T12</f>
        <v>3</v>
      </c>
      <c r="K8" s="60">
        <f t="shared" si="0"/>
        <v>52</v>
      </c>
    </row>
    <row r="9" spans="1:11" x14ac:dyDescent="0.2">
      <c r="A9" s="68" t="str">
        <f>'[1]RFP Submittal'!A9</f>
        <v>Lexmark</v>
      </c>
      <c r="B9" s="68"/>
      <c r="C9" s="68"/>
      <c r="D9" s="68"/>
      <c r="E9" s="59">
        <f>[1]Evaluation!E13</f>
        <v>22.5</v>
      </c>
      <c r="F9" s="59">
        <f>[1]Evaluation!H13</f>
        <v>4.5</v>
      </c>
      <c r="G9" s="59">
        <f>[1]Evaluation!K13</f>
        <v>0</v>
      </c>
      <c r="H9" s="59">
        <f>[1]Evaluation!N13</f>
        <v>7</v>
      </c>
      <c r="I9" s="59">
        <f>[1]Evaluation!Q13</f>
        <v>4.8</v>
      </c>
      <c r="J9" s="59">
        <f>[1]Evaluation!T13</f>
        <v>2.5</v>
      </c>
      <c r="K9" s="60">
        <f t="shared" si="0"/>
        <v>41.3</v>
      </c>
    </row>
    <row r="10" spans="1:11" x14ac:dyDescent="0.2">
      <c r="A10" s="68" t="str">
        <f>'[1]RFP Submittal'!A10</f>
        <v>MCCi</v>
      </c>
      <c r="B10" s="68"/>
      <c r="C10" s="68"/>
      <c r="D10" s="68"/>
      <c r="E10" s="59">
        <f>[1]Evaluation!E14</f>
        <v>31.5</v>
      </c>
      <c r="F10" s="59">
        <f>[1]Evaluation!H14</f>
        <v>9</v>
      </c>
      <c r="G10" s="59">
        <f>[1]Evaluation!K14</f>
        <v>0</v>
      </c>
      <c r="H10" s="59">
        <f>[1]Evaluation!N14</f>
        <v>8</v>
      </c>
      <c r="I10" s="59">
        <f>[1]Evaluation!Q14</f>
        <v>8</v>
      </c>
      <c r="J10" s="59">
        <f>[1]Evaluation!T14</f>
        <v>4.5</v>
      </c>
      <c r="K10" s="60">
        <f t="shared" si="0"/>
        <v>61</v>
      </c>
    </row>
    <row r="11" spans="1:11" x14ac:dyDescent="0.2">
      <c r="A11" s="68" t="str">
        <f>'[1]RFP Submittal'!A11</f>
        <v>Nasare</v>
      </c>
      <c r="B11" s="68"/>
      <c r="C11" s="68"/>
      <c r="D11" s="68"/>
      <c r="E11" s="59">
        <f>[1]Evaluation!E15</f>
        <v>18</v>
      </c>
      <c r="F11" s="59">
        <f>[1]Evaluation!H15</f>
        <v>3</v>
      </c>
      <c r="G11" s="59">
        <f>[1]Evaluation!K15</f>
        <v>0</v>
      </c>
      <c r="H11" s="59">
        <f>[1]Evaluation!N15</f>
        <v>4</v>
      </c>
      <c r="I11" s="59">
        <f>[1]Evaluation!Q15</f>
        <v>6</v>
      </c>
      <c r="J11" s="59">
        <f>[1]Evaluation!T15</f>
        <v>2</v>
      </c>
      <c r="K11" s="60">
        <f t="shared" si="0"/>
        <v>33</v>
      </c>
    </row>
  </sheetData>
  <mergeCells count="9">
    <mergeCell ref="A9:D9"/>
    <mergeCell ref="A10:D10"/>
    <mergeCell ref="A11:D11"/>
    <mergeCell ref="A6:D6"/>
    <mergeCell ref="A3:D3"/>
    <mergeCell ref="A4:D4"/>
    <mergeCell ref="A5:D5"/>
    <mergeCell ref="A7:D7"/>
    <mergeCell ref="A8:D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G1" sqref="G1"/>
    </sheetView>
  </sheetViews>
  <sheetFormatPr defaultRowHeight="12.75" x14ac:dyDescent="0.2"/>
  <sheetData>
    <row r="1" spans="1:11" ht="15.75" x14ac:dyDescent="0.25">
      <c r="A1" s="28" t="s">
        <v>0</v>
      </c>
      <c r="B1" s="28"/>
      <c r="C1" s="28"/>
      <c r="D1" s="28"/>
      <c r="E1" s="16"/>
      <c r="F1" s="16"/>
      <c r="G1" s="16">
        <v>3</v>
      </c>
      <c r="H1" s="16"/>
      <c r="I1" s="16"/>
      <c r="J1" s="16"/>
      <c r="K1" s="16"/>
    </row>
    <row r="2" spans="1:11" ht="15.75" x14ac:dyDescent="0.25">
      <c r="A2" s="28"/>
      <c r="B2" s="27"/>
      <c r="C2" s="26"/>
      <c r="D2" s="26"/>
      <c r="E2" s="26"/>
      <c r="F2" s="26"/>
      <c r="G2" s="26"/>
      <c r="H2" s="26"/>
      <c r="I2" s="26"/>
      <c r="J2" s="26"/>
      <c r="K2" s="26"/>
    </row>
    <row r="3" spans="1:11" x14ac:dyDescent="0.2">
      <c r="A3" s="69" t="s">
        <v>5</v>
      </c>
      <c r="B3" s="69"/>
      <c r="C3" s="69"/>
      <c r="D3" s="69"/>
      <c r="E3" s="32" t="s">
        <v>6</v>
      </c>
      <c r="F3" s="32" t="s">
        <v>7</v>
      </c>
      <c r="G3" s="32" t="s">
        <v>8</v>
      </c>
      <c r="H3" s="32" t="s">
        <v>9</v>
      </c>
      <c r="I3" s="32" t="s">
        <v>15</v>
      </c>
      <c r="J3" s="32" t="s">
        <v>16</v>
      </c>
      <c r="K3" s="29" t="s">
        <v>10</v>
      </c>
    </row>
    <row r="4" spans="1:11" x14ac:dyDescent="0.2">
      <c r="A4" s="68" t="s">
        <v>17</v>
      </c>
      <c r="B4" s="68"/>
      <c r="C4" s="68"/>
      <c r="D4" s="68"/>
      <c r="E4" s="30">
        <v>31.5</v>
      </c>
      <c r="F4" s="30">
        <v>10.5</v>
      </c>
      <c r="G4" s="30">
        <v>0</v>
      </c>
      <c r="H4" s="30">
        <v>7</v>
      </c>
      <c r="I4" s="30">
        <v>7</v>
      </c>
      <c r="J4" s="30">
        <v>3.5</v>
      </c>
      <c r="K4" s="31">
        <v>59.5</v>
      </c>
    </row>
    <row r="5" spans="1:11" x14ac:dyDescent="0.2">
      <c r="A5" s="68" t="s">
        <v>18</v>
      </c>
      <c r="B5" s="68"/>
      <c r="C5" s="68"/>
      <c r="D5" s="68"/>
      <c r="E5" s="30">
        <v>36</v>
      </c>
      <c r="F5" s="30">
        <v>10.5</v>
      </c>
      <c r="G5" s="30">
        <v>0</v>
      </c>
      <c r="H5" s="30">
        <v>7</v>
      </c>
      <c r="I5" s="30">
        <v>8</v>
      </c>
      <c r="J5" s="30">
        <v>3.5</v>
      </c>
      <c r="K5" s="31">
        <v>65</v>
      </c>
    </row>
    <row r="6" spans="1:11" x14ac:dyDescent="0.2">
      <c r="A6" s="68" t="s">
        <v>19</v>
      </c>
      <c r="B6" s="68"/>
      <c r="C6" s="68"/>
      <c r="D6" s="68"/>
      <c r="E6" s="30">
        <v>40.5</v>
      </c>
      <c r="F6" s="30">
        <v>12</v>
      </c>
      <c r="G6" s="30">
        <v>0</v>
      </c>
      <c r="H6" s="30">
        <v>8</v>
      </c>
      <c r="I6" s="30">
        <v>8</v>
      </c>
      <c r="J6" s="30">
        <v>4</v>
      </c>
      <c r="K6" s="31">
        <v>72.5</v>
      </c>
    </row>
    <row r="7" spans="1:11" x14ac:dyDescent="0.2">
      <c r="A7" s="68" t="s">
        <v>20</v>
      </c>
      <c r="B7" s="68"/>
      <c r="C7" s="68"/>
      <c r="D7" s="68"/>
      <c r="E7" s="30">
        <v>9</v>
      </c>
      <c r="F7" s="30">
        <v>6</v>
      </c>
      <c r="G7" s="30">
        <v>0</v>
      </c>
      <c r="H7" s="30">
        <v>2</v>
      </c>
      <c r="I7" s="30">
        <v>6</v>
      </c>
      <c r="J7" s="30">
        <v>2</v>
      </c>
      <c r="K7" s="31">
        <v>25</v>
      </c>
    </row>
    <row r="8" spans="1:11" x14ac:dyDescent="0.2">
      <c r="A8" s="68" t="s">
        <v>21</v>
      </c>
      <c r="B8" s="68"/>
      <c r="C8" s="68"/>
      <c r="D8" s="68"/>
      <c r="E8" s="30">
        <v>9</v>
      </c>
      <c r="F8" s="30">
        <v>9</v>
      </c>
      <c r="G8" s="30">
        <v>0</v>
      </c>
      <c r="H8" s="30">
        <v>6</v>
      </c>
      <c r="I8" s="30">
        <v>6</v>
      </c>
      <c r="J8" s="30">
        <v>1</v>
      </c>
      <c r="K8" s="31">
        <v>31</v>
      </c>
    </row>
    <row r="9" spans="1:11" x14ac:dyDescent="0.2">
      <c r="A9" s="68" t="s">
        <v>22</v>
      </c>
      <c r="B9" s="68"/>
      <c r="C9" s="68"/>
      <c r="D9" s="68"/>
      <c r="E9" s="30">
        <v>36</v>
      </c>
      <c r="F9" s="30">
        <v>12</v>
      </c>
      <c r="G9" s="30">
        <v>0</v>
      </c>
      <c r="H9" s="30">
        <v>8</v>
      </c>
      <c r="I9" s="30">
        <v>8</v>
      </c>
      <c r="J9" s="30">
        <v>4</v>
      </c>
      <c r="K9" s="31">
        <v>68</v>
      </c>
    </row>
    <row r="10" spans="1:11" x14ac:dyDescent="0.2">
      <c r="A10" s="68" t="s">
        <v>23</v>
      </c>
      <c r="B10" s="68"/>
      <c r="C10" s="68"/>
      <c r="D10" s="68"/>
      <c r="E10" s="30">
        <v>36</v>
      </c>
      <c r="F10" s="30">
        <v>10.5</v>
      </c>
      <c r="G10" s="30">
        <v>0</v>
      </c>
      <c r="H10" s="30">
        <v>7</v>
      </c>
      <c r="I10" s="30">
        <v>8</v>
      </c>
      <c r="J10" s="30">
        <v>3.5</v>
      </c>
      <c r="K10" s="31">
        <v>65</v>
      </c>
    </row>
    <row r="11" spans="1:11" x14ac:dyDescent="0.2">
      <c r="A11" s="68" t="s">
        <v>24</v>
      </c>
      <c r="B11" s="68"/>
      <c r="C11" s="68"/>
      <c r="D11" s="68"/>
      <c r="E11" s="30">
        <v>27</v>
      </c>
      <c r="F11" s="30">
        <v>9</v>
      </c>
      <c r="G11" s="30">
        <v>0</v>
      </c>
      <c r="H11" s="30">
        <v>6</v>
      </c>
      <c r="I11" s="30">
        <v>6</v>
      </c>
      <c r="J11" s="30">
        <v>3</v>
      </c>
      <c r="K11" s="31">
        <v>51</v>
      </c>
    </row>
  </sheetData>
  <mergeCells count="9">
    <mergeCell ref="A3:D3"/>
    <mergeCell ref="A4:D4"/>
    <mergeCell ref="A7:D7"/>
    <mergeCell ref="A8:D8"/>
    <mergeCell ref="A9:D9"/>
    <mergeCell ref="A10:D10"/>
    <mergeCell ref="A11:D11"/>
    <mergeCell ref="A6:D6"/>
    <mergeCell ref="A5:D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G1" sqref="G1"/>
    </sheetView>
  </sheetViews>
  <sheetFormatPr defaultRowHeight="12.75" x14ac:dyDescent="0.2"/>
  <sheetData>
    <row r="1" spans="1:11" ht="15.75" customHeight="1" x14ac:dyDescent="0.25">
      <c r="A1" s="35" t="s">
        <v>0</v>
      </c>
      <c r="B1" s="35"/>
      <c r="C1" s="35"/>
      <c r="D1" s="35"/>
      <c r="E1" s="40"/>
      <c r="F1" s="40"/>
      <c r="G1" s="16">
        <v>4</v>
      </c>
      <c r="H1" s="40"/>
      <c r="I1" s="40"/>
      <c r="J1" s="40"/>
      <c r="K1" s="40"/>
    </row>
    <row r="2" spans="1:11" ht="15.75" x14ac:dyDescent="0.25">
      <c r="A2" s="35"/>
      <c r="B2" s="34"/>
      <c r="C2" s="33"/>
      <c r="D2" s="33"/>
      <c r="E2" s="33"/>
      <c r="F2" s="33"/>
      <c r="G2" s="33"/>
      <c r="H2" s="33"/>
      <c r="I2" s="33"/>
      <c r="J2" s="33"/>
      <c r="K2" s="33"/>
    </row>
    <row r="3" spans="1:11" x14ac:dyDescent="0.2">
      <c r="A3" s="69" t="s">
        <v>5</v>
      </c>
      <c r="B3" s="69"/>
      <c r="C3" s="69"/>
      <c r="D3" s="69"/>
      <c r="E3" s="39" t="s">
        <v>6</v>
      </c>
      <c r="F3" s="39" t="s">
        <v>7</v>
      </c>
      <c r="G3" s="39" t="s">
        <v>8</v>
      </c>
      <c r="H3" s="39" t="s">
        <v>9</v>
      </c>
      <c r="I3" s="39" t="s">
        <v>15</v>
      </c>
      <c r="J3" s="39" t="s">
        <v>16</v>
      </c>
      <c r="K3" s="36" t="s">
        <v>10</v>
      </c>
    </row>
    <row r="4" spans="1:11" x14ac:dyDescent="0.2">
      <c r="A4" s="68" t="s">
        <v>17</v>
      </c>
      <c r="B4" s="68"/>
      <c r="C4" s="68"/>
      <c r="D4" s="68"/>
      <c r="E4" s="37">
        <v>13.5</v>
      </c>
      <c r="F4" s="37">
        <v>7.5</v>
      </c>
      <c r="G4" s="37">
        <v>0</v>
      </c>
      <c r="H4" s="37">
        <v>4</v>
      </c>
      <c r="I4" s="37">
        <v>6.8</v>
      </c>
      <c r="J4" s="37">
        <v>2.5</v>
      </c>
      <c r="K4" s="38">
        <v>34.299999999999997</v>
      </c>
    </row>
    <row r="5" spans="1:11" x14ac:dyDescent="0.2">
      <c r="A5" s="68" t="s">
        <v>18</v>
      </c>
      <c r="B5" s="68"/>
      <c r="C5" s="68"/>
      <c r="D5" s="68"/>
      <c r="E5" s="37">
        <v>39.6</v>
      </c>
      <c r="F5" s="37">
        <v>13.200000000000001</v>
      </c>
      <c r="G5" s="37">
        <v>0</v>
      </c>
      <c r="H5" s="37">
        <v>6.8</v>
      </c>
      <c r="I5" s="37">
        <v>6.8</v>
      </c>
      <c r="J5" s="37">
        <v>3.4</v>
      </c>
      <c r="K5" s="38">
        <v>69.800000000000011</v>
      </c>
    </row>
    <row r="6" spans="1:11" x14ac:dyDescent="0.2">
      <c r="A6" s="68" t="s">
        <v>19</v>
      </c>
      <c r="B6" s="68"/>
      <c r="C6" s="68"/>
      <c r="D6" s="68"/>
      <c r="E6" s="37">
        <v>40.5</v>
      </c>
      <c r="F6" s="37">
        <v>15</v>
      </c>
      <c r="G6" s="37">
        <v>0</v>
      </c>
      <c r="H6" s="37">
        <v>10</v>
      </c>
      <c r="I6" s="37">
        <v>10</v>
      </c>
      <c r="J6" s="37">
        <v>5</v>
      </c>
      <c r="K6" s="38">
        <v>80.5</v>
      </c>
    </row>
    <row r="7" spans="1:11" x14ac:dyDescent="0.2">
      <c r="A7" s="68" t="s">
        <v>20</v>
      </c>
      <c r="B7" s="68"/>
      <c r="C7" s="68"/>
      <c r="D7" s="68"/>
      <c r="E7" s="37">
        <v>21.599999999999998</v>
      </c>
      <c r="F7" s="37">
        <v>7.5</v>
      </c>
      <c r="G7" s="37">
        <v>0</v>
      </c>
      <c r="H7" s="37">
        <v>5</v>
      </c>
      <c r="I7" s="37">
        <v>6.8</v>
      </c>
      <c r="J7" s="37">
        <v>3.4</v>
      </c>
      <c r="K7" s="38">
        <v>44.29999999999999</v>
      </c>
    </row>
    <row r="8" spans="1:11" x14ac:dyDescent="0.2">
      <c r="A8" s="68" t="s">
        <v>21</v>
      </c>
      <c r="B8" s="68"/>
      <c r="C8" s="68"/>
      <c r="D8" s="68"/>
      <c r="E8" s="37">
        <v>21.599999999999998</v>
      </c>
      <c r="F8" s="37">
        <v>7.1999999999999993</v>
      </c>
      <c r="G8" s="37">
        <v>0</v>
      </c>
      <c r="H8" s="37">
        <v>4.8</v>
      </c>
      <c r="I8" s="37">
        <v>8.8000000000000007</v>
      </c>
      <c r="J8" s="37">
        <v>4</v>
      </c>
      <c r="K8" s="38">
        <v>46.399999999999991</v>
      </c>
    </row>
    <row r="9" spans="1:11" x14ac:dyDescent="0.2">
      <c r="A9" s="68" t="s">
        <v>22</v>
      </c>
      <c r="B9" s="68"/>
      <c r="C9" s="68"/>
      <c r="D9" s="68"/>
      <c r="E9" s="37">
        <v>36</v>
      </c>
      <c r="F9" s="37">
        <v>10.199999999999999</v>
      </c>
      <c r="G9" s="37">
        <v>0</v>
      </c>
      <c r="H9" s="37">
        <v>6.8</v>
      </c>
      <c r="I9" s="37">
        <v>8.8000000000000007</v>
      </c>
      <c r="J9" s="37">
        <v>3.4</v>
      </c>
      <c r="K9" s="38">
        <v>65.2</v>
      </c>
    </row>
    <row r="10" spans="1:11" x14ac:dyDescent="0.2">
      <c r="A10" s="68" t="s">
        <v>23</v>
      </c>
      <c r="B10" s="68"/>
      <c r="C10" s="68"/>
      <c r="D10" s="68"/>
      <c r="E10" s="37">
        <v>36</v>
      </c>
      <c r="F10" s="37">
        <v>13.200000000000001</v>
      </c>
      <c r="G10" s="37">
        <v>0</v>
      </c>
      <c r="H10" s="37">
        <v>6.8</v>
      </c>
      <c r="I10" s="37">
        <v>6</v>
      </c>
      <c r="J10" s="37">
        <v>2.5</v>
      </c>
      <c r="K10" s="38">
        <v>64.5</v>
      </c>
    </row>
    <row r="11" spans="1:11" x14ac:dyDescent="0.2">
      <c r="A11" s="68" t="s">
        <v>24</v>
      </c>
      <c r="B11" s="68"/>
      <c r="C11" s="68"/>
      <c r="D11" s="68"/>
      <c r="E11" s="37">
        <v>12.6</v>
      </c>
      <c r="F11" s="37">
        <v>3</v>
      </c>
      <c r="G11" s="37">
        <v>0</v>
      </c>
      <c r="H11" s="37">
        <v>2</v>
      </c>
      <c r="I11" s="37">
        <v>2.8</v>
      </c>
      <c r="J11" s="37">
        <v>1</v>
      </c>
      <c r="K11" s="38">
        <v>21.400000000000002</v>
      </c>
    </row>
  </sheetData>
  <mergeCells count="9">
    <mergeCell ref="A3:D3"/>
    <mergeCell ref="A4:D4"/>
    <mergeCell ref="A7:D7"/>
    <mergeCell ref="A8:D8"/>
    <mergeCell ref="A9:D9"/>
    <mergeCell ref="A10:D10"/>
    <mergeCell ref="A11:D11"/>
    <mergeCell ref="A6:D6"/>
    <mergeCell ref="A5:D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G1" sqref="G1"/>
    </sheetView>
  </sheetViews>
  <sheetFormatPr defaultRowHeight="12.75" x14ac:dyDescent="0.2"/>
  <sheetData>
    <row r="1" spans="1:11" ht="15.75" x14ac:dyDescent="0.25">
      <c r="A1" s="43" t="s">
        <v>0</v>
      </c>
      <c r="B1" s="43"/>
      <c r="C1" s="43"/>
      <c r="D1" s="43"/>
      <c r="E1" s="16"/>
      <c r="F1" s="16"/>
      <c r="G1" s="16">
        <v>5</v>
      </c>
      <c r="H1" s="16"/>
      <c r="I1" s="16"/>
      <c r="J1" s="16"/>
      <c r="K1" s="16"/>
    </row>
    <row r="2" spans="1:11" ht="15.75" x14ac:dyDescent="0.25">
      <c r="A2" s="43"/>
      <c r="B2" s="42"/>
      <c r="C2" s="41"/>
      <c r="D2" s="41"/>
      <c r="E2" s="41"/>
      <c r="F2" s="41"/>
      <c r="G2" s="41"/>
      <c r="H2" s="41"/>
      <c r="I2" s="41"/>
      <c r="J2" s="41"/>
      <c r="K2" s="41"/>
    </row>
    <row r="3" spans="1:11" x14ac:dyDescent="0.2">
      <c r="A3" s="69" t="s">
        <v>5</v>
      </c>
      <c r="B3" s="69"/>
      <c r="C3" s="69"/>
      <c r="D3" s="69"/>
      <c r="E3" s="47" t="s">
        <v>6</v>
      </c>
      <c r="F3" s="47" t="s">
        <v>7</v>
      </c>
      <c r="G3" s="47" t="s">
        <v>8</v>
      </c>
      <c r="H3" s="47" t="s">
        <v>9</v>
      </c>
      <c r="I3" s="47" t="s">
        <v>15</v>
      </c>
      <c r="J3" s="47" t="s">
        <v>16</v>
      </c>
      <c r="K3" s="44" t="s">
        <v>10</v>
      </c>
    </row>
    <row r="4" spans="1:11" x14ac:dyDescent="0.2">
      <c r="A4" s="68" t="s">
        <v>17</v>
      </c>
      <c r="B4" s="68"/>
      <c r="C4" s="68"/>
      <c r="D4" s="68"/>
      <c r="E4" s="45">
        <v>30.599999999999998</v>
      </c>
      <c r="F4" s="45">
        <v>9</v>
      </c>
      <c r="G4" s="45">
        <v>0</v>
      </c>
      <c r="H4" s="45">
        <v>6</v>
      </c>
      <c r="I4" s="45">
        <v>6.8</v>
      </c>
      <c r="J4" s="45">
        <v>3.4</v>
      </c>
      <c r="K4" s="46">
        <v>55.79999999999999</v>
      </c>
    </row>
    <row r="5" spans="1:11" x14ac:dyDescent="0.2">
      <c r="A5" s="68" t="s">
        <v>18</v>
      </c>
      <c r="B5" s="68"/>
      <c r="C5" s="68"/>
      <c r="D5" s="68"/>
      <c r="E5" s="45">
        <v>40.5</v>
      </c>
      <c r="F5" s="45">
        <v>13.200000000000001</v>
      </c>
      <c r="G5" s="45">
        <v>0</v>
      </c>
      <c r="H5" s="45">
        <v>8.8000000000000007</v>
      </c>
      <c r="I5" s="45">
        <v>9</v>
      </c>
      <c r="J5" s="45">
        <v>4.4000000000000004</v>
      </c>
      <c r="K5" s="46">
        <v>75.900000000000006</v>
      </c>
    </row>
    <row r="6" spans="1:11" x14ac:dyDescent="0.2">
      <c r="A6" s="68" t="s">
        <v>19</v>
      </c>
      <c r="B6" s="68"/>
      <c r="C6" s="68"/>
      <c r="D6" s="68"/>
      <c r="E6" s="45">
        <v>45</v>
      </c>
      <c r="F6" s="45">
        <v>13.200000000000001</v>
      </c>
      <c r="G6" s="45">
        <v>0</v>
      </c>
      <c r="H6" s="45">
        <v>10</v>
      </c>
      <c r="I6" s="45">
        <v>10</v>
      </c>
      <c r="J6" s="45">
        <v>5</v>
      </c>
      <c r="K6" s="46">
        <v>83.2</v>
      </c>
    </row>
    <row r="7" spans="1:11" x14ac:dyDescent="0.2">
      <c r="A7" s="68" t="s">
        <v>20</v>
      </c>
      <c r="B7" s="68"/>
      <c r="C7" s="68"/>
      <c r="D7" s="68"/>
      <c r="E7" s="45">
        <v>30.599999999999998</v>
      </c>
      <c r="F7" s="45">
        <v>9</v>
      </c>
      <c r="G7" s="45">
        <v>0</v>
      </c>
      <c r="H7" s="45">
        <v>6</v>
      </c>
      <c r="I7" s="45">
        <v>6</v>
      </c>
      <c r="J7" s="45">
        <v>3.4</v>
      </c>
      <c r="K7" s="46">
        <v>54.999999999999993</v>
      </c>
    </row>
    <row r="8" spans="1:11" x14ac:dyDescent="0.2">
      <c r="A8" s="68" t="s">
        <v>21</v>
      </c>
      <c r="B8" s="68"/>
      <c r="C8" s="68"/>
      <c r="D8" s="68"/>
      <c r="E8" s="45">
        <v>9</v>
      </c>
      <c r="F8" s="45">
        <v>3</v>
      </c>
      <c r="G8" s="45">
        <v>0</v>
      </c>
      <c r="H8" s="45">
        <v>4</v>
      </c>
      <c r="I8" s="45">
        <v>6</v>
      </c>
      <c r="J8" s="45">
        <v>1</v>
      </c>
      <c r="K8" s="46">
        <v>23</v>
      </c>
    </row>
    <row r="9" spans="1:11" x14ac:dyDescent="0.2">
      <c r="A9" s="68" t="s">
        <v>22</v>
      </c>
      <c r="B9" s="68"/>
      <c r="C9" s="68"/>
      <c r="D9" s="68"/>
      <c r="E9" s="45">
        <v>45</v>
      </c>
      <c r="F9" s="45">
        <v>13.5</v>
      </c>
      <c r="G9" s="45">
        <v>0</v>
      </c>
      <c r="H9" s="45">
        <v>9</v>
      </c>
      <c r="I9" s="45">
        <v>9</v>
      </c>
      <c r="J9" s="45">
        <v>4.4000000000000004</v>
      </c>
      <c r="K9" s="46">
        <v>80.900000000000006</v>
      </c>
    </row>
    <row r="10" spans="1:11" x14ac:dyDescent="0.2">
      <c r="A10" s="68" t="s">
        <v>23</v>
      </c>
      <c r="B10" s="68"/>
      <c r="C10" s="68"/>
      <c r="D10" s="68"/>
      <c r="E10" s="45">
        <v>40.5</v>
      </c>
      <c r="F10" s="45">
        <v>13.200000000000001</v>
      </c>
      <c r="G10" s="45">
        <v>0</v>
      </c>
      <c r="H10" s="45">
        <v>8.8000000000000007</v>
      </c>
      <c r="I10" s="45">
        <v>9</v>
      </c>
      <c r="J10" s="45">
        <v>4.4000000000000004</v>
      </c>
      <c r="K10" s="46">
        <v>75.900000000000006</v>
      </c>
    </row>
    <row r="11" spans="1:11" x14ac:dyDescent="0.2">
      <c r="A11" s="68" t="s">
        <v>24</v>
      </c>
      <c r="B11" s="68"/>
      <c r="C11" s="68"/>
      <c r="D11" s="68"/>
      <c r="E11" s="45">
        <v>30.599999999999998</v>
      </c>
      <c r="F11" s="45">
        <v>9</v>
      </c>
      <c r="G11" s="45">
        <v>0</v>
      </c>
      <c r="H11" s="45">
        <v>6</v>
      </c>
      <c r="I11" s="45">
        <v>6</v>
      </c>
      <c r="J11" s="45">
        <v>3.4</v>
      </c>
      <c r="K11" s="46">
        <v>54.999999999999993</v>
      </c>
    </row>
  </sheetData>
  <mergeCells count="9">
    <mergeCell ref="A3:D3"/>
    <mergeCell ref="A4:D4"/>
    <mergeCell ref="A7:D7"/>
    <mergeCell ref="A8:D8"/>
    <mergeCell ref="A9:D9"/>
    <mergeCell ref="A10:D10"/>
    <mergeCell ref="A11:D11"/>
    <mergeCell ref="A6:D6"/>
    <mergeCell ref="A5:D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G1" sqref="G1"/>
    </sheetView>
  </sheetViews>
  <sheetFormatPr defaultRowHeight="12.75" x14ac:dyDescent="0.2"/>
  <sheetData>
    <row r="1" spans="1:11" ht="15.75" x14ac:dyDescent="0.25">
      <c r="A1" s="50" t="s">
        <v>0</v>
      </c>
      <c r="B1" s="50"/>
      <c r="C1" s="50"/>
      <c r="D1" s="50"/>
      <c r="E1" s="16"/>
      <c r="F1" s="16"/>
      <c r="G1" s="16">
        <v>6</v>
      </c>
      <c r="H1" s="16"/>
      <c r="I1" s="16"/>
      <c r="J1" s="16"/>
      <c r="K1" s="16"/>
    </row>
    <row r="2" spans="1:11" ht="15.75" x14ac:dyDescent="0.25">
      <c r="A2" s="50"/>
      <c r="B2" s="49"/>
      <c r="C2" s="48"/>
      <c r="D2" s="48"/>
      <c r="E2" s="48"/>
      <c r="F2" s="48"/>
      <c r="G2" s="48"/>
      <c r="H2" s="48"/>
      <c r="I2" s="48"/>
      <c r="J2" s="48"/>
      <c r="K2" s="48"/>
    </row>
    <row r="3" spans="1:11" x14ac:dyDescent="0.2">
      <c r="A3" s="69" t="s">
        <v>5</v>
      </c>
      <c r="B3" s="69"/>
      <c r="C3" s="69"/>
      <c r="D3" s="69"/>
      <c r="E3" s="54" t="s">
        <v>6</v>
      </c>
      <c r="F3" s="54" t="s">
        <v>7</v>
      </c>
      <c r="G3" s="54" t="s">
        <v>8</v>
      </c>
      <c r="H3" s="54" t="s">
        <v>9</v>
      </c>
      <c r="I3" s="54" t="s">
        <v>15</v>
      </c>
      <c r="J3" s="54" t="s">
        <v>16</v>
      </c>
      <c r="K3" s="51" t="s">
        <v>10</v>
      </c>
    </row>
    <row r="4" spans="1:11" x14ac:dyDescent="0.2">
      <c r="A4" s="68" t="s">
        <v>17</v>
      </c>
      <c r="B4" s="68"/>
      <c r="C4" s="68"/>
      <c r="D4" s="68"/>
      <c r="E4" s="52">
        <v>27</v>
      </c>
      <c r="F4" s="52">
        <v>9</v>
      </c>
      <c r="G4" s="52">
        <v>0</v>
      </c>
      <c r="H4" s="52">
        <v>6</v>
      </c>
      <c r="I4" s="52">
        <v>6</v>
      </c>
      <c r="J4" s="52">
        <v>3</v>
      </c>
      <c r="K4" s="53">
        <v>51</v>
      </c>
    </row>
    <row r="5" spans="1:11" x14ac:dyDescent="0.2">
      <c r="A5" s="68" t="s">
        <v>18</v>
      </c>
      <c r="B5" s="68"/>
      <c r="C5" s="68"/>
      <c r="D5" s="68"/>
      <c r="E5" s="52">
        <v>45</v>
      </c>
      <c r="F5" s="52">
        <v>12</v>
      </c>
      <c r="G5" s="52">
        <v>0</v>
      </c>
      <c r="H5" s="52">
        <v>8</v>
      </c>
      <c r="I5" s="52">
        <v>6</v>
      </c>
      <c r="J5" s="52">
        <v>5</v>
      </c>
      <c r="K5" s="53">
        <v>76</v>
      </c>
    </row>
    <row r="6" spans="1:11" x14ac:dyDescent="0.2">
      <c r="A6" s="68" t="s">
        <v>19</v>
      </c>
      <c r="B6" s="68"/>
      <c r="C6" s="68"/>
      <c r="D6" s="68"/>
      <c r="E6" s="52">
        <v>45</v>
      </c>
      <c r="F6" s="52">
        <v>15</v>
      </c>
      <c r="G6" s="52">
        <v>0</v>
      </c>
      <c r="H6" s="52">
        <v>10</v>
      </c>
      <c r="I6" s="52">
        <v>10</v>
      </c>
      <c r="J6" s="52">
        <v>5</v>
      </c>
      <c r="K6" s="53">
        <v>85</v>
      </c>
    </row>
    <row r="7" spans="1:11" x14ac:dyDescent="0.2">
      <c r="A7" s="68" t="s">
        <v>20</v>
      </c>
      <c r="B7" s="68"/>
      <c r="C7" s="68"/>
      <c r="D7" s="68"/>
      <c r="E7" s="52">
        <v>45</v>
      </c>
      <c r="F7" s="52">
        <v>6</v>
      </c>
      <c r="G7" s="52">
        <v>0</v>
      </c>
      <c r="H7" s="52">
        <v>2</v>
      </c>
      <c r="I7" s="52">
        <v>4</v>
      </c>
      <c r="J7" s="52">
        <v>3</v>
      </c>
      <c r="K7" s="53">
        <v>60</v>
      </c>
    </row>
    <row r="8" spans="1:11" x14ac:dyDescent="0.2">
      <c r="A8" s="68" t="s">
        <v>21</v>
      </c>
      <c r="B8" s="68"/>
      <c r="C8" s="68"/>
      <c r="D8" s="68"/>
      <c r="E8" s="52">
        <v>45</v>
      </c>
      <c r="F8" s="52">
        <v>12</v>
      </c>
      <c r="G8" s="52">
        <v>0</v>
      </c>
      <c r="H8" s="52">
        <v>8</v>
      </c>
      <c r="I8" s="52">
        <v>8</v>
      </c>
      <c r="J8" s="52">
        <v>4</v>
      </c>
      <c r="K8" s="53">
        <v>77</v>
      </c>
    </row>
    <row r="9" spans="1:11" x14ac:dyDescent="0.2">
      <c r="A9" s="68" t="s">
        <v>22</v>
      </c>
      <c r="B9" s="68"/>
      <c r="C9" s="68"/>
      <c r="D9" s="68"/>
      <c r="E9" s="52">
        <v>45</v>
      </c>
      <c r="F9" s="52">
        <v>12</v>
      </c>
      <c r="G9" s="52">
        <v>0</v>
      </c>
      <c r="H9" s="52">
        <v>8</v>
      </c>
      <c r="I9" s="52">
        <v>8</v>
      </c>
      <c r="J9" s="52">
        <v>5</v>
      </c>
      <c r="K9" s="53">
        <v>78</v>
      </c>
    </row>
    <row r="10" spans="1:11" x14ac:dyDescent="0.2">
      <c r="A10" s="68" t="s">
        <v>23</v>
      </c>
      <c r="B10" s="68"/>
      <c r="C10" s="68"/>
      <c r="D10" s="68"/>
      <c r="E10" s="52">
        <v>45</v>
      </c>
      <c r="F10" s="52">
        <v>12</v>
      </c>
      <c r="G10" s="52">
        <v>0</v>
      </c>
      <c r="H10" s="52">
        <v>6</v>
      </c>
      <c r="I10" s="52">
        <v>8</v>
      </c>
      <c r="J10" s="52">
        <v>5</v>
      </c>
      <c r="K10" s="53">
        <v>76</v>
      </c>
    </row>
    <row r="11" spans="1:11" x14ac:dyDescent="0.2">
      <c r="A11" s="68" t="s">
        <v>24</v>
      </c>
      <c r="B11" s="68"/>
      <c r="C11" s="68"/>
      <c r="D11" s="68"/>
      <c r="E11" s="52">
        <v>9</v>
      </c>
      <c r="F11" s="52">
        <v>3</v>
      </c>
      <c r="G11" s="52">
        <v>0</v>
      </c>
      <c r="H11" s="52">
        <v>2</v>
      </c>
      <c r="I11" s="52">
        <v>6</v>
      </c>
      <c r="J11" s="52">
        <v>3</v>
      </c>
      <c r="K11" s="53">
        <v>23</v>
      </c>
    </row>
  </sheetData>
  <mergeCells count="9">
    <mergeCell ref="A3:D3"/>
    <mergeCell ref="A4:D4"/>
    <mergeCell ref="A7:D7"/>
    <mergeCell ref="A8:D8"/>
    <mergeCell ref="A9:D9"/>
    <mergeCell ref="A10:D10"/>
    <mergeCell ref="A11:D11"/>
    <mergeCell ref="A6:D6"/>
    <mergeCell ref="A5:D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G1" sqref="G1"/>
    </sheetView>
  </sheetViews>
  <sheetFormatPr defaultRowHeight="12.75" x14ac:dyDescent="0.2"/>
  <cols>
    <col min="1" max="16384" width="9.140625" style="33"/>
  </cols>
  <sheetData>
    <row r="1" spans="1:11" ht="15.75" x14ac:dyDescent="0.25">
      <c r="A1" s="50" t="s">
        <v>0</v>
      </c>
      <c r="B1" s="50"/>
      <c r="C1" s="50"/>
      <c r="D1" s="50"/>
      <c r="E1" s="16"/>
      <c r="F1" s="16"/>
      <c r="G1" s="16">
        <v>7</v>
      </c>
      <c r="H1" s="16"/>
      <c r="I1" s="16"/>
      <c r="J1" s="16"/>
      <c r="K1" s="16"/>
    </row>
    <row r="2" spans="1:11" ht="15.75" x14ac:dyDescent="0.25">
      <c r="A2" s="50"/>
      <c r="B2" s="49"/>
      <c r="C2" s="48"/>
      <c r="D2" s="48"/>
      <c r="E2" s="48"/>
      <c r="F2" s="48"/>
      <c r="G2" s="48"/>
      <c r="H2" s="48"/>
      <c r="I2" s="48"/>
      <c r="J2" s="48"/>
      <c r="K2" s="48"/>
    </row>
    <row r="3" spans="1:11" x14ac:dyDescent="0.2">
      <c r="A3" s="69" t="s">
        <v>5</v>
      </c>
      <c r="B3" s="69"/>
      <c r="C3" s="69"/>
      <c r="D3" s="69"/>
      <c r="E3" s="54" t="s">
        <v>6</v>
      </c>
      <c r="F3" s="54" t="s">
        <v>7</v>
      </c>
      <c r="G3" s="54" t="s">
        <v>8</v>
      </c>
      <c r="H3" s="54" t="s">
        <v>9</v>
      </c>
      <c r="I3" s="54" t="s">
        <v>15</v>
      </c>
      <c r="J3" s="54" t="s">
        <v>16</v>
      </c>
      <c r="K3" s="51" t="s">
        <v>10</v>
      </c>
    </row>
    <row r="4" spans="1:11" x14ac:dyDescent="0.2">
      <c r="A4" s="68" t="s">
        <v>17</v>
      </c>
      <c r="B4" s="68"/>
      <c r="C4" s="68"/>
      <c r="D4" s="68"/>
      <c r="E4" s="52">
        <v>20.7</v>
      </c>
      <c r="F4" s="52">
        <v>7.5</v>
      </c>
      <c r="G4" s="52">
        <v>0</v>
      </c>
      <c r="H4" s="52">
        <v>3.2</v>
      </c>
      <c r="I4" s="52">
        <v>5</v>
      </c>
      <c r="J4" s="52">
        <v>5</v>
      </c>
      <c r="K4" s="53">
        <f>SUM(E4:J4)</f>
        <v>41.4</v>
      </c>
    </row>
    <row r="5" spans="1:11" x14ac:dyDescent="0.2">
      <c r="A5" s="68" t="s">
        <v>18</v>
      </c>
      <c r="B5" s="68"/>
      <c r="C5" s="68"/>
      <c r="D5" s="68"/>
      <c r="E5" s="52">
        <v>29.7</v>
      </c>
      <c r="F5" s="52">
        <v>9.9</v>
      </c>
      <c r="G5" s="52">
        <v>0</v>
      </c>
      <c r="H5" s="52">
        <v>7.2</v>
      </c>
      <c r="I5" s="52">
        <v>8</v>
      </c>
      <c r="J5" s="52">
        <v>5</v>
      </c>
      <c r="K5" s="53">
        <f t="shared" ref="K5:K11" si="0">SUM(E5:J5)</f>
        <v>59.800000000000004</v>
      </c>
    </row>
    <row r="6" spans="1:11" x14ac:dyDescent="0.2">
      <c r="A6" s="68" t="s">
        <v>19</v>
      </c>
      <c r="B6" s="68"/>
      <c r="C6" s="68"/>
      <c r="D6" s="68"/>
      <c r="E6" s="52">
        <v>40.5</v>
      </c>
      <c r="F6" s="52">
        <v>13.5</v>
      </c>
      <c r="G6" s="52">
        <v>0</v>
      </c>
      <c r="H6" s="52">
        <v>10</v>
      </c>
      <c r="I6" s="52">
        <v>10</v>
      </c>
      <c r="J6" s="52">
        <v>5</v>
      </c>
      <c r="K6" s="53">
        <f t="shared" si="0"/>
        <v>79</v>
      </c>
    </row>
    <row r="7" spans="1:11" x14ac:dyDescent="0.2">
      <c r="A7" s="68" t="s">
        <v>20</v>
      </c>
      <c r="B7" s="68"/>
      <c r="C7" s="68"/>
      <c r="D7" s="68"/>
      <c r="E7" s="52">
        <v>16.2</v>
      </c>
      <c r="F7" s="52">
        <v>0</v>
      </c>
      <c r="G7" s="52">
        <v>0</v>
      </c>
      <c r="H7" s="52">
        <v>0</v>
      </c>
      <c r="I7" s="52">
        <v>0</v>
      </c>
      <c r="J7" s="52">
        <v>1</v>
      </c>
      <c r="K7" s="53">
        <f t="shared" si="0"/>
        <v>17.2</v>
      </c>
    </row>
    <row r="8" spans="1:11" x14ac:dyDescent="0.2">
      <c r="A8" s="68" t="s">
        <v>21</v>
      </c>
      <c r="B8" s="68"/>
      <c r="C8" s="68"/>
      <c r="D8" s="68"/>
      <c r="E8" s="52">
        <v>18</v>
      </c>
      <c r="F8" s="52">
        <v>9.9</v>
      </c>
      <c r="G8" s="52">
        <v>0</v>
      </c>
      <c r="H8" s="52">
        <v>6.6</v>
      </c>
      <c r="I8" s="52">
        <v>4.8</v>
      </c>
      <c r="J8" s="52">
        <v>1.4</v>
      </c>
      <c r="K8" s="53">
        <f t="shared" si="0"/>
        <v>40.699999999999996</v>
      </c>
    </row>
    <row r="9" spans="1:11" x14ac:dyDescent="0.2">
      <c r="A9" s="68" t="s">
        <v>22</v>
      </c>
      <c r="B9" s="68"/>
      <c r="C9" s="68"/>
      <c r="D9" s="68"/>
      <c r="E9" s="52">
        <v>39.6</v>
      </c>
      <c r="F9" s="52">
        <v>13.2</v>
      </c>
      <c r="G9" s="52">
        <v>0</v>
      </c>
      <c r="H9" s="52">
        <v>10</v>
      </c>
      <c r="I9" s="52">
        <v>10</v>
      </c>
      <c r="J9" s="52">
        <v>5</v>
      </c>
      <c r="K9" s="53">
        <f t="shared" si="0"/>
        <v>77.8</v>
      </c>
    </row>
    <row r="10" spans="1:11" x14ac:dyDescent="0.2">
      <c r="A10" s="68" t="s">
        <v>23</v>
      </c>
      <c r="B10" s="68"/>
      <c r="C10" s="68"/>
      <c r="D10" s="68"/>
      <c r="E10" s="52">
        <v>30.6</v>
      </c>
      <c r="F10" s="52">
        <v>10.199999999999999</v>
      </c>
      <c r="G10" s="52">
        <v>0</v>
      </c>
      <c r="H10" s="52">
        <v>7.2</v>
      </c>
      <c r="I10" s="52">
        <v>8</v>
      </c>
      <c r="J10" s="52">
        <v>5</v>
      </c>
      <c r="K10" s="53">
        <f t="shared" si="0"/>
        <v>61</v>
      </c>
    </row>
    <row r="11" spans="1:11" x14ac:dyDescent="0.2">
      <c r="A11" s="68" t="s">
        <v>24</v>
      </c>
      <c r="B11" s="68"/>
      <c r="C11" s="68"/>
      <c r="D11" s="68"/>
      <c r="E11" s="52">
        <v>9.9</v>
      </c>
      <c r="F11" s="52">
        <v>3</v>
      </c>
      <c r="G11" s="52">
        <v>0</v>
      </c>
      <c r="H11" s="52">
        <v>2</v>
      </c>
      <c r="I11" s="52">
        <v>2</v>
      </c>
      <c r="J11" s="52">
        <v>1.4</v>
      </c>
      <c r="K11" s="53">
        <f t="shared" si="0"/>
        <v>18.299999999999997</v>
      </c>
    </row>
  </sheetData>
  <mergeCells count="9">
    <mergeCell ref="A8:D8"/>
    <mergeCell ref="A9:D9"/>
    <mergeCell ref="A10:D10"/>
    <mergeCell ref="A11:D11"/>
    <mergeCell ref="A3:D3"/>
    <mergeCell ref="A4:D4"/>
    <mergeCell ref="A5:D5"/>
    <mergeCell ref="A6:D6"/>
    <mergeCell ref="A7:D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H35" sqref="H35"/>
    </sheetView>
  </sheetViews>
  <sheetFormatPr defaultRowHeight="12.75" x14ac:dyDescent="0.2"/>
  <cols>
    <col min="1" max="16384" width="9.140625" style="33"/>
  </cols>
  <sheetData>
    <row r="1" spans="1:12" ht="15.75" x14ac:dyDescent="0.25">
      <c r="A1" s="50" t="s">
        <v>0</v>
      </c>
      <c r="B1" s="50"/>
      <c r="C1" s="50"/>
      <c r="D1" s="50"/>
      <c r="E1" s="16"/>
      <c r="F1" s="16"/>
      <c r="G1" s="16">
        <v>8</v>
      </c>
      <c r="H1" s="16"/>
      <c r="I1" s="16"/>
      <c r="J1" s="16"/>
      <c r="K1" s="16"/>
      <c r="L1" s="48"/>
    </row>
    <row r="2" spans="1:12" ht="15.75" x14ac:dyDescent="0.25">
      <c r="A2" s="50"/>
      <c r="B2" s="49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x14ac:dyDescent="0.2">
      <c r="A3" s="69" t="s">
        <v>5</v>
      </c>
      <c r="B3" s="69"/>
      <c r="C3" s="69"/>
      <c r="D3" s="69"/>
      <c r="E3" s="54" t="s">
        <v>6</v>
      </c>
      <c r="F3" s="54" t="s">
        <v>7</v>
      </c>
      <c r="G3" s="54" t="s">
        <v>8</v>
      </c>
      <c r="H3" s="54" t="s">
        <v>9</v>
      </c>
      <c r="I3" s="54" t="s">
        <v>15</v>
      </c>
      <c r="J3" s="54" t="s">
        <v>16</v>
      </c>
      <c r="K3" s="51" t="s">
        <v>10</v>
      </c>
      <c r="L3" s="48"/>
    </row>
    <row r="4" spans="1:12" x14ac:dyDescent="0.2">
      <c r="A4" s="68" t="str">
        <f>'[2]RFP Submittal'!A4</f>
        <v>Document Logistix</v>
      </c>
      <c r="B4" s="68"/>
      <c r="C4" s="68"/>
      <c r="D4" s="68"/>
      <c r="E4" s="59">
        <f>[2]Evaluation!E8</f>
        <v>36</v>
      </c>
      <c r="F4" s="59">
        <f>[2]Evaluation!H8</f>
        <v>15</v>
      </c>
      <c r="G4" s="59">
        <f>[2]Evaluation!K8</f>
        <v>0</v>
      </c>
      <c r="H4" s="59">
        <f>[2]Evaluation!N8</f>
        <v>6</v>
      </c>
      <c r="I4" s="59">
        <f>[2]Evaluation!Q8</f>
        <v>6</v>
      </c>
      <c r="J4" s="59">
        <f>[2]Evaluation!T8</f>
        <v>3</v>
      </c>
      <c r="K4" s="60">
        <f t="shared" ref="K4:K11" si="0">SUM(E4:J4)</f>
        <v>66</v>
      </c>
      <c r="L4" s="48"/>
    </row>
    <row r="5" spans="1:12" x14ac:dyDescent="0.2">
      <c r="A5" s="68" t="str">
        <f>'[2]RFP Submittal'!A5</f>
        <v>Future Net Group</v>
      </c>
      <c r="B5" s="68"/>
      <c r="C5" s="68"/>
      <c r="D5" s="68"/>
      <c r="E5" s="59">
        <f>[2]Evaluation!E9</f>
        <v>45</v>
      </c>
      <c r="F5" s="59">
        <f>[2]Evaluation!H9</f>
        <v>12</v>
      </c>
      <c r="G5" s="59">
        <f>[2]Evaluation!K9</f>
        <v>0</v>
      </c>
      <c r="H5" s="59">
        <f>[2]Evaluation!N9</f>
        <v>10</v>
      </c>
      <c r="I5" s="59">
        <f>[2]Evaluation!Q9</f>
        <v>4</v>
      </c>
      <c r="J5" s="59">
        <f>[2]Evaluation!T9</f>
        <v>5</v>
      </c>
      <c r="K5" s="60">
        <f t="shared" si="0"/>
        <v>76</v>
      </c>
      <c r="L5" s="48"/>
    </row>
    <row r="6" spans="1:12" x14ac:dyDescent="0.2">
      <c r="A6" s="68" t="str">
        <f>'[2]RFP Submittal'!A6</f>
        <v>On Base by Hyland Software</v>
      </c>
      <c r="B6" s="68"/>
      <c r="C6" s="68"/>
      <c r="D6" s="68"/>
      <c r="E6" s="59">
        <f>[2]Evaluation!E10</f>
        <v>45</v>
      </c>
      <c r="F6" s="59">
        <f>[2]Evaluation!H10</f>
        <v>15</v>
      </c>
      <c r="G6" s="59">
        <f>[2]Evaluation!K10</f>
        <v>0</v>
      </c>
      <c r="H6" s="59">
        <f>[2]Evaluation!N10</f>
        <v>10</v>
      </c>
      <c r="I6" s="59">
        <f>[2]Evaluation!Q10</f>
        <v>10</v>
      </c>
      <c r="J6" s="59">
        <f>[2]Evaluation!T10</f>
        <v>5</v>
      </c>
      <c r="K6" s="60">
        <f t="shared" si="0"/>
        <v>85</v>
      </c>
      <c r="L6" s="48"/>
    </row>
    <row r="7" spans="1:12" x14ac:dyDescent="0.2">
      <c r="A7" s="68" t="str">
        <f>'[2]RFP Submittal'!A7</f>
        <v>Information Network International</v>
      </c>
      <c r="B7" s="68"/>
      <c r="C7" s="68"/>
      <c r="D7" s="68"/>
      <c r="E7" s="59">
        <f>[2]Evaluation!E11</f>
        <v>45</v>
      </c>
      <c r="F7" s="59">
        <f>[2]Evaluation!H11</f>
        <v>9</v>
      </c>
      <c r="G7" s="59">
        <f>[2]Evaluation!K11</f>
        <v>0</v>
      </c>
      <c r="H7" s="59">
        <f>[2]Evaluation!N11</f>
        <v>0</v>
      </c>
      <c r="I7" s="59">
        <f>[2]Evaluation!Q11</f>
        <v>4</v>
      </c>
      <c r="J7" s="59">
        <f>[2]Evaluation!T11</f>
        <v>2</v>
      </c>
      <c r="K7" s="60">
        <f t="shared" si="0"/>
        <v>60</v>
      </c>
      <c r="L7" s="48"/>
    </row>
    <row r="8" spans="1:12" x14ac:dyDescent="0.2">
      <c r="A8" s="68" t="str">
        <f>'[2]RFP Submittal'!A8</f>
        <v>IQBG</v>
      </c>
      <c r="B8" s="68"/>
      <c r="C8" s="68"/>
      <c r="D8" s="68"/>
      <c r="E8" s="59">
        <f>[2]Evaluation!E12</f>
        <v>45</v>
      </c>
      <c r="F8" s="59">
        <f>[2]Evaluation!H12</f>
        <v>12</v>
      </c>
      <c r="G8" s="59">
        <f>[2]Evaluation!K12</f>
        <v>0</v>
      </c>
      <c r="H8" s="59">
        <f>[2]Evaluation!N12</f>
        <v>10</v>
      </c>
      <c r="I8" s="59">
        <f>[2]Evaluation!Q12</f>
        <v>10</v>
      </c>
      <c r="J8" s="59">
        <f>[2]Evaluation!T12</f>
        <v>4</v>
      </c>
      <c r="K8" s="60">
        <f t="shared" si="0"/>
        <v>81</v>
      </c>
      <c r="L8" s="48"/>
    </row>
    <row r="9" spans="1:12" x14ac:dyDescent="0.2">
      <c r="A9" s="68" t="str">
        <f>'[2]RFP Submittal'!A9</f>
        <v>Lexmark</v>
      </c>
      <c r="B9" s="68"/>
      <c r="C9" s="68"/>
      <c r="D9" s="68"/>
      <c r="E9" s="59">
        <f>[2]Evaluation!E13</f>
        <v>36</v>
      </c>
      <c r="F9" s="59">
        <f>[2]Evaluation!H13</f>
        <v>12</v>
      </c>
      <c r="G9" s="59">
        <f>[2]Evaluation!K13</f>
        <v>0</v>
      </c>
      <c r="H9" s="59">
        <f>[2]Evaluation!N13</f>
        <v>0</v>
      </c>
      <c r="I9" s="59">
        <f>[2]Evaluation!Q13</f>
        <v>6</v>
      </c>
      <c r="J9" s="59">
        <f>[2]Evaluation!T13</f>
        <v>5</v>
      </c>
      <c r="K9" s="60">
        <f t="shared" si="0"/>
        <v>59</v>
      </c>
      <c r="L9" s="48"/>
    </row>
    <row r="10" spans="1:12" x14ac:dyDescent="0.2">
      <c r="A10" s="68" t="str">
        <f>'[2]RFP Submittal'!A10</f>
        <v>MCCi</v>
      </c>
      <c r="B10" s="68"/>
      <c r="C10" s="68"/>
      <c r="D10" s="68"/>
      <c r="E10" s="59">
        <f>[2]Evaluation!E14</f>
        <v>27</v>
      </c>
      <c r="F10" s="59">
        <f>[2]Evaluation!H14</f>
        <v>9</v>
      </c>
      <c r="G10" s="59">
        <f>[2]Evaluation!K14</f>
        <v>0</v>
      </c>
      <c r="H10" s="59">
        <f>[2]Evaluation!N14</f>
        <v>10</v>
      </c>
      <c r="I10" s="59">
        <f>[2]Evaluation!Q14</f>
        <v>10</v>
      </c>
      <c r="J10" s="59">
        <f>[2]Evaluation!T14</f>
        <v>5</v>
      </c>
      <c r="K10" s="60">
        <f t="shared" si="0"/>
        <v>61</v>
      </c>
      <c r="L10" s="48"/>
    </row>
    <row r="11" spans="1:12" x14ac:dyDescent="0.2">
      <c r="A11" s="68" t="str">
        <f>'[2]RFP Submittal'!A11</f>
        <v>Nasare</v>
      </c>
      <c r="B11" s="68"/>
      <c r="C11" s="68"/>
      <c r="D11" s="68"/>
      <c r="E11" s="59">
        <f>[2]Evaluation!E15</f>
        <v>27</v>
      </c>
      <c r="F11" s="59">
        <f>[2]Evaluation!H15</f>
        <v>9</v>
      </c>
      <c r="G11" s="59">
        <f>[2]Evaluation!K15</f>
        <v>0</v>
      </c>
      <c r="H11" s="59">
        <f>[2]Evaluation!N15</f>
        <v>0</v>
      </c>
      <c r="I11" s="59">
        <f>[2]Evaluation!Q15</f>
        <v>10</v>
      </c>
      <c r="J11" s="59">
        <f>[2]Evaluation!T15</f>
        <v>3</v>
      </c>
      <c r="K11" s="60">
        <f t="shared" si="0"/>
        <v>49</v>
      </c>
      <c r="L11" s="48"/>
    </row>
  </sheetData>
  <mergeCells count="9">
    <mergeCell ref="A8:D8"/>
    <mergeCell ref="A9:D9"/>
    <mergeCell ref="A10:D10"/>
    <mergeCell ref="A11:D11"/>
    <mergeCell ref="A3:D3"/>
    <mergeCell ref="A4:D4"/>
    <mergeCell ref="A5:D5"/>
    <mergeCell ref="A6:D6"/>
    <mergeCell ref="A7:D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G1" sqref="G1"/>
    </sheetView>
  </sheetViews>
  <sheetFormatPr defaultRowHeight="12.75" x14ac:dyDescent="0.2"/>
  <cols>
    <col min="1" max="16384" width="9.140625" style="33"/>
  </cols>
  <sheetData>
    <row r="1" spans="1:11" ht="15.75" x14ac:dyDescent="0.25">
      <c r="A1" s="57" t="s">
        <v>0</v>
      </c>
      <c r="B1" s="57"/>
      <c r="C1" s="57"/>
      <c r="D1" s="57"/>
      <c r="E1" s="16"/>
      <c r="F1" s="16"/>
      <c r="G1" s="16">
        <v>9</v>
      </c>
      <c r="H1" s="16"/>
      <c r="I1" s="16"/>
      <c r="J1" s="16"/>
      <c r="K1" s="16"/>
    </row>
    <row r="2" spans="1:11" ht="15.75" x14ac:dyDescent="0.25">
      <c r="A2" s="57"/>
      <c r="B2" s="56"/>
      <c r="C2" s="55"/>
      <c r="D2" s="55"/>
      <c r="E2" s="55"/>
      <c r="F2" s="55"/>
      <c r="G2" s="55"/>
      <c r="H2" s="55"/>
      <c r="I2" s="55"/>
      <c r="J2" s="55"/>
      <c r="K2" s="55"/>
    </row>
    <row r="3" spans="1:11" x14ac:dyDescent="0.2">
      <c r="A3" s="69" t="s">
        <v>5</v>
      </c>
      <c r="B3" s="69"/>
      <c r="C3" s="69"/>
      <c r="D3" s="69"/>
      <c r="E3" s="61" t="s">
        <v>6</v>
      </c>
      <c r="F3" s="61" t="s">
        <v>7</v>
      </c>
      <c r="G3" s="61" t="s">
        <v>8</v>
      </c>
      <c r="H3" s="61" t="s">
        <v>9</v>
      </c>
      <c r="I3" s="61" t="s">
        <v>15</v>
      </c>
      <c r="J3" s="61" t="s">
        <v>16</v>
      </c>
      <c r="K3" s="58" t="s">
        <v>10</v>
      </c>
    </row>
    <row r="4" spans="1:11" x14ac:dyDescent="0.2">
      <c r="A4" s="68" t="str">
        <f>'[3]RFP Submittal'!A4</f>
        <v>Document Logistix</v>
      </c>
      <c r="B4" s="68"/>
      <c r="C4" s="68"/>
      <c r="D4" s="68"/>
      <c r="E4" s="59">
        <f>[3]Evaluation!E8</f>
        <v>18</v>
      </c>
      <c r="F4" s="59">
        <f>[3]Evaluation!H8</f>
        <v>9</v>
      </c>
      <c r="G4" s="59">
        <f>[3]Evaluation!K8</f>
        <v>0</v>
      </c>
      <c r="H4" s="59">
        <f>[3]Evaluation!N8</f>
        <v>4</v>
      </c>
      <c r="I4" s="59">
        <f>[3]Evaluation!Q8</f>
        <v>6</v>
      </c>
      <c r="J4" s="59">
        <f>[3]Evaluation!T8</f>
        <v>2.2999999999999998</v>
      </c>
      <c r="K4" s="60">
        <f t="shared" ref="K4:K11" si="0">SUM(E4:J4)</f>
        <v>39.299999999999997</v>
      </c>
    </row>
    <row r="5" spans="1:11" x14ac:dyDescent="0.2">
      <c r="A5" s="68" t="str">
        <f>'[3]RFP Submittal'!A5</f>
        <v>Future Net Group</v>
      </c>
      <c r="B5" s="68"/>
      <c r="C5" s="68"/>
      <c r="D5" s="68"/>
      <c r="E5" s="59">
        <f>[3]Evaluation!E9</f>
        <v>36</v>
      </c>
      <c r="F5" s="59">
        <f>[3]Evaluation!H9</f>
        <v>15</v>
      </c>
      <c r="G5" s="59">
        <f>[3]Evaluation!K9</f>
        <v>0</v>
      </c>
      <c r="H5" s="59">
        <f>[3]Evaluation!N9</f>
        <v>8</v>
      </c>
      <c r="I5" s="59">
        <f>[3]Evaluation!Q9</f>
        <v>8</v>
      </c>
      <c r="J5" s="59">
        <f>[3]Evaluation!T9</f>
        <v>3</v>
      </c>
      <c r="K5" s="60">
        <f t="shared" si="0"/>
        <v>70</v>
      </c>
    </row>
    <row r="6" spans="1:11" x14ac:dyDescent="0.2">
      <c r="A6" s="68" t="str">
        <f>'[3]RFP Submittal'!A6</f>
        <v>On Base by Hyland Software</v>
      </c>
      <c r="B6" s="68"/>
      <c r="C6" s="68"/>
      <c r="D6" s="68"/>
      <c r="E6" s="59">
        <f>[3]Evaluation!E10</f>
        <v>45</v>
      </c>
      <c r="F6" s="59">
        <f>[3]Evaluation!H10</f>
        <v>15</v>
      </c>
      <c r="G6" s="59">
        <f>[3]Evaluation!K10</f>
        <v>0</v>
      </c>
      <c r="H6" s="59">
        <f>[3]Evaluation!N10</f>
        <v>8</v>
      </c>
      <c r="I6" s="59">
        <f>[3]Evaluation!Q10</f>
        <v>9</v>
      </c>
      <c r="J6" s="59">
        <f>[3]Evaluation!T10</f>
        <v>4.5</v>
      </c>
      <c r="K6" s="60">
        <f t="shared" si="0"/>
        <v>81.5</v>
      </c>
    </row>
    <row r="7" spans="1:11" x14ac:dyDescent="0.2">
      <c r="A7" s="68" t="str">
        <f>'[3]RFP Submittal'!A7</f>
        <v>Information Network International</v>
      </c>
      <c r="B7" s="68"/>
      <c r="C7" s="68"/>
      <c r="D7" s="68"/>
      <c r="E7" s="59">
        <f>[3]Evaluation!E11</f>
        <v>18</v>
      </c>
      <c r="F7" s="59">
        <f>[3]Evaluation!H11</f>
        <v>10.199999999999999</v>
      </c>
      <c r="G7" s="59">
        <f>[3]Evaluation!K11</f>
        <v>0</v>
      </c>
      <c r="H7" s="59">
        <f>[3]Evaluation!N11</f>
        <v>0</v>
      </c>
      <c r="I7" s="59">
        <f>[3]Evaluation!Q11</f>
        <v>3</v>
      </c>
      <c r="J7" s="59">
        <f>[3]Evaluation!T11</f>
        <v>1.4</v>
      </c>
      <c r="K7" s="60">
        <f t="shared" si="0"/>
        <v>32.6</v>
      </c>
    </row>
    <row r="8" spans="1:11" x14ac:dyDescent="0.2">
      <c r="A8" s="68" t="str">
        <f>'[3]RFP Submittal'!A8</f>
        <v>IQBG</v>
      </c>
      <c r="B8" s="68"/>
      <c r="C8" s="68"/>
      <c r="D8" s="68"/>
      <c r="E8" s="59">
        <f>[3]Evaluation!E12</f>
        <v>31.5</v>
      </c>
      <c r="F8" s="59">
        <f>[3]Evaluation!H12</f>
        <v>10.199999999999999</v>
      </c>
      <c r="G8" s="59">
        <f>[3]Evaluation!K12</f>
        <v>0</v>
      </c>
      <c r="H8" s="59">
        <f>[3]Evaluation!N12</f>
        <v>6</v>
      </c>
      <c r="I8" s="59">
        <f>[3]Evaluation!Q12</f>
        <v>6.8</v>
      </c>
      <c r="J8" s="59">
        <f>[3]Evaluation!T12</f>
        <v>3</v>
      </c>
      <c r="K8" s="60">
        <f t="shared" si="0"/>
        <v>57.5</v>
      </c>
    </row>
    <row r="9" spans="1:11" x14ac:dyDescent="0.2">
      <c r="A9" s="68" t="str">
        <f>'[3]RFP Submittal'!A9</f>
        <v>Lexmark</v>
      </c>
      <c r="B9" s="68"/>
      <c r="C9" s="68"/>
      <c r="D9" s="68"/>
      <c r="E9" s="59">
        <f>[3]Evaluation!E13</f>
        <v>40.5</v>
      </c>
      <c r="F9" s="59">
        <f>[3]Evaluation!H13</f>
        <v>15</v>
      </c>
      <c r="G9" s="59">
        <f>[3]Evaluation!K13</f>
        <v>0</v>
      </c>
      <c r="H9" s="59">
        <f>[3]Evaluation!N13</f>
        <v>8</v>
      </c>
      <c r="I9" s="59">
        <f>[3]Evaluation!Q13</f>
        <v>9</v>
      </c>
      <c r="J9" s="59">
        <f>[3]Evaluation!T13</f>
        <v>4</v>
      </c>
      <c r="K9" s="60">
        <f t="shared" si="0"/>
        <v>76.5</v>
      </c>
    </row>
    <row r="10" spans="1:11" x14ac:dyDescent="0.2">
      <c r="A10" s="68" t="str">
        <f>'[3]RFP Submittal'!A10</f>
        <v>MCCi</v>
      </c>
      <c r="B10" s="68"/>
      <c r="C10" s="68"/>
      <c r="D10" s="68"/>
      <c r="E10" s="59">
        <f>[3]Evaluation!E14</f>
        <v>36</v>
      </c>
      <c r="F10" s="59">
        <f>[3]Evaluation!H14</f>
        <v>15</v>
      </c>
      <c r="G10" s="59">
        <f>[3]Evaluation!K14</f>
        <v>0</v>
      </c>
      <c r="H10" s="59">
        <f>[3]Evaluation!N14</f>
        <v>8</v>
      </c>
      <c r="I10" s="59">
        <f>[3]Evaluation!Q14</f>
        <v>8</v>
      </c>
      <c r="J10" s="59">
        <f>[3]Evaluation!T14</f>
        <v>3</v>
      </c>
      <c r="K10" s="60">
        <f t="shared" si="0"/>
        <v>70</v>
      </c>
    </row>
    <row r="11" spans="1:11" x14ac:dyDescent="0.2">
      <c r="A11" s="68" t="str">
        <f>'[3]RFP Submittal'!A11</f>
        <v>Nasare</v>
      </c>
      <c r="B11" s="68"/>
      <c r="C11" s="68"/>
      <c r="D11" s="68"/>
      <c r="E11" s="59">
        <f>[3]Evaluation!E15</f>
        <v>21.599999999999998</v>
      </c>
      <c r="F11" s="59">
        <f>[3]Evaluation!H15</f>
        <v>7.1999999999999993</v>
      </c>
      <c r="G11" s="59">
        <f>[3]Evaluation!K15</f>
        <v>0</v>
      </c>
      <c r="H11" s="59">
        <f>[3]Evaluation!N15</f>
        <v>2</v>
      </c>
      <c r="I11" s="59">
        <f>[3]Evaluation!Q15</f>
        <v>2</v>
      </c>
      <c r="J11" s="59">
        <f>[3]Evaluation!T15</f>
        <v>1</v>
      </c>
      <c r="K11" s="60">
        <f t="shared" si="0"/>
        <v>33.799999999999997</v>
      </c>
    </row>
  </sheetData>
  <mergeCells count="9">
    <mergeCell ref="A8:D8"/>
    <mergeCell ref="A9:D9"/>
    <mergeCell ref="A10:D10"/>
    <mergeCell ref="A11:D11"/>
    <mergeCell ref="A3:D3"/>
    <mergeCell ref="A4:D4"/>
    <mergeCell ref="A5:D5"/>
    <mergeCell ref="A6:D6"/>
    <mergeCell ref="A7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Technical</vt:lpstr>
      <vt:lpstr>Non-Technical</vt:lpstr>
      <vt:lpstr>Summary</vt:lpstr>
      <vt:lpstr>Evaluation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Jamil, Hasan R</cp:lastModifiedBy>
  <cp:lastPrinted>2013-06-21T21:40:12Z</cp:lastPrinted>
  <dcterms:created xsi:type="dcterms:W3CDTF">2013-06-21T21:38:22Z</dcterms:created>
  <dcterms:modified xsi:type="dcterms:W3CDTF">2016-11-29T20:59:32Z</dcterms:modified>
</cp:coreProperties>
</file>