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25" yWindow="1245" windowWidth="11340" windowHeight="8385" tabRatio="971" activeTab="11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12" r:id="rId7"/>
    <sheet name="8" sheetId="14" r:id="rId8"/>
    <sheet name=" 9" sheetId="15" r:id="rId9"/>
    <sheet name="10" sheetId="4" r:id="rId10"/>
    <sheet name="Summary" sheetId="7" r:id="rId11"/>
    <sheet name="Evaluation Matrix" sheetId="16" r:id="rId12"/>
  </sheets>
  <externalReferences>
    <externalReference r:id="rId13"/>
  </externalReferences>
  <calcPr calcId="145621"/>
</workbook>
</file>

<file path=xl/calcChain.xml><?xml version="1.0" encoding="utf-8"?>
<calcChain xmlns="http://schemas.openxmlformats.org/spreadsheetml/2006/main">
  <c r="AN13" i="16" l="1"/>
  <c r="AO13" i="16" s="1"/>
  <c r="AK13" i="16"/>
  <c r="AL13" i="16" s="1"/>
  <c r="AI13" i="16"/>
  <c r="AH13" i="16"/>
  <c r="AF13" i="16"/>
  <c r="AE13" i="16"/>
  <c r="AB13" i="16"/>
  <c r="AC13" i="16" s="1"/>
  <c r="Y13" i="16"/>
  <c r="Z13" i="16" s="1"/>
  <c r="W13" i="16"/>
  <c r="V13" i="16"/>
  <c r="T13" i="16"/>
  <c r="S13" i="16"/>
  <c r="P13" i="16"/>
  <c r="Q13" i="16" s="1"/>
  <c r="M13" i="16"/>
  <c r="N13" i="16" s="1"/>
  <c r="AP13" i="16" s="1"/>
  <c r="K13" i="16"/>
  <c r="J13" i="16"/>
  <c r="H13" i="16"/>
  <c r="G13" i="16"/>
  <c r="D13" i="16"/>
  <c r="E13" i="16" s="1"/>
  <c r="B13" i="16"/>
  <c r="AO12" i="16"/>
  <c r="AN12" i="16"/>
  <c r="AL12" i="16"/>
  <c r="AK12" i="16"/>
  <c r="AH12" i="16"/>
  <c r="AI12" i="16" s="1"/>
  <c r="AE12" i="16"/>
  <c r="AF12" i="16" s="1"/>
  <c r="AC12" i="16"/>
  <c r="AB12" i="16"/>
  <c r="Z12" i="16"/>
  <c r="Y12" i="16"/>
  <c r="V12" i="16"/>
  <c r="W12" i="16" s="1"/>
  <c r="S12" i="16"/>
  <c r="T12" i="16" s="1"/>
  <c r="Q12" i="16"/>
  <c r="P12" i="16"/>
  <c r="N12" i="16"/>
  <c r="M12" i="16"/>
  <c r="J12" i="16"/>
  <c r="K12" i="16" s="1"/>
  <c r="G12" i="16"/>
  <c r="H12" i="16" s="1"/>
  <c r="E12" i="16"/>
  <c r="D12" i="16"/>
  <c r="B12" i="16"/>
  <c r="AN11" i="16"/>
  <c r="AO11" i="16" s="1"/>
  <c r="AK11" i="16"/>
  <c r="AL11" i="16" s="1"/>
  <c r="AI11" i="16"/>
  <c r="AH11" i="16"/>
  <c r="AF11" i="16"/>
  <c r="AE11" i="16"/>
  <c r="AB11" i="16"/>
  <c r="AC11" i="16" s="1"/>
  <c r="Y11" i="16"/>
  <c r="Z11" i="16" s="1"/>
  <c r="W11" i="16"/>
  <c r="V11" i="16"/>
  <c r="T11" i="16"/>
  <c r="S11" i="16"/>
  <c r="P11" i="16"/>
  <c r="Q11" i="16" s="1"/>
  <c r="M11" i="16"/>
  <c r="N11" i="16" s="1"/>
  <c r="K11" i="16"/>
  <c r="J11" i="16"/>
  <c r="H11" i="16"/>
  <c r="G11" i="16"/>
  <c r="D11" i="16"/>
  <c r="E11" i="16" s="1"/>
  <c r="B11" i="16"/>
  <c r="AO10" i="16"/>
  <c r="AN10" i="16"/>
  <c r="AL10" i="16"/>
  <c r="AK10" i="16"/>
  <c r="AH10" i="16"/>
  <c r="AI10" i="16" s="1"/>
  <c r="AE10" i="16"/>
  <c r="AF10" i="16" s="1"/>
  <c r="AC10" i="16"/>
  <c r="AB10" i="16"/>
  <c r="Z10" i="16"/>
  <c r="Y10" i="16"/>
  <c r="V10" i="16"/>
  <c r="W10" i="16" s="1"/>
  <c r="S10" i="16"/>
  <c r="T10" i="16" s="1"/>
  <c r="Q10" i="16"/>
  <c r="P10" i="16"/>
  <c r="N10" i="16"/>
  <c r="M10" i="16"/>
  <c r="J10" i="16"/>
  <c r="K10" i="16" s="1"/>
  <c r="AP10" i="16" s="1"/>
  <c r="G10" i="16"/>
  <c r="H10" i="16" s="1"/>
  <c r="E10" i="16"/>
  <c r="D10" i="16"/>
  <c r="B10" i="16"/>
  <c r="AN9" i="16"/>
  <c r="AO9" i="16" s="1"/>
  <c r="AK9" i="16"/>
  <c r="AL9" i="16" s="1"/>
  <c r="AI9" i="16"/>
  <c r="AH9" i="16"/>
  <c r="AF9" i="16"/>
  <c r="AE9" i="16"/>
  <c r="AB9" i="16"/>
  <c r="AC9" i="16" s="1"/>
  <c r="Y9" i="16"/>
  <c r="Z9" i="16" s="1"/>
  <c r="W9" i="16"/>
  <c r="V9" i="16"/>
  <c r="T9" i="16"/>
  <c r="S9" i="16"/>
  <c r="P9" i="16"/>
  <c r="Q9" i="16" s="1"/>
  <c r="M9" i="16"/>
  <c r="N9" i="16" s="1"/>
  <c r="K9" i="16"/>
  <c r="J9" i="16"/>
  <c r="H9" i="16"/>
  <c r="G9" i="16"/>
  <c r="D9" i="16"/>
  <c r="E9" i="16" s="1"/>
  <c r="B9" i="16"/>
  <c r="AO8" i="16"/>
  <c r="AN8" i="16"/>
  <c r="AL8" i="16"/>
  <c r="AK8" i="16"/>
  <c r="AH8" i="16"/>
  <c r="AI8" i="16" s="1"/>
  <c r="AE8" i="16"/>
  <c r="AF8" i="16" s="1"/>
  <c r="AC8" i="16"/>
  <c r="AB8" i="16"/>
  <c r="Z8" i="16"/>
  <c r="Y8" i="16"/>
  <c r="V8" i="16"/>
  <c r="W8" i="16" s="1"/>
  <c r="S8" i="16"/>
  <c r="T8" i="16" s="1"/>
  <c r="Q8" i="16"/>
  <c r="P8" i="16"/>
  <c r="N8" i="16"/>
  <c r="M8" i="16"/>
  <c r="J8" i="16"/>
  <c r="K8" i="16" s="1"/>
  <c r="G8" i="16"/>
  <c r="H8" i="16" s="1"/>
  <c r="E8" i="16"/>
  <c r="D8" i="16"/>
  <c r="B8" i="16"/>
  <c r="C3" i="16"/>
  <c r="E1" i="16"/>
  <c r="AP12" i="16" l="1"/>
  <c r="AP9" i="16"/>
  <c r="AP8" i="16"/>
  <c r="AP11" i="16"/>
  <c r="M6" i="7" l="1"/>
  <c r="M7" i="7"/>
  <c r="M8" i="7"/>
  <c r="M9" i="7"/>
  <c r="M10" i="7"/>
  <c r="M5" i="7"/>
  <c r="L6" i="7"/>
  <c r="L7" i="7"/>
  <c r="L8" i="7"/>
  <c r="L9" i="7"/>
  <c r="L10" i="7"/>
  <c r="L5" i="7"/>
  <c r="K6" i="7"/>
  <c r="K7" i="7"/>
  <c r="K8" i="7"/>
  <c r="K9" i="7"/>
  <c r="K10" i="7"/>
  <c r="K5" i="7"/>
  <c r="J6" i="7"/>
  <c r="J7" i="7"/>
  <c r="J8" i="7"/>
  <c r="J9" i="7"/>
  <c r="J10" i="7"/>
  <c r="J5" i="7"/>
  <c r="I6" i="7"/>
  <c r="I7" i="7"/>
  <c r="I8" i="7"/>
  <c r="I9" i="7"/>
  <c r="I10" i="7"/>
  <c r="I5" i="7"/>
  <c r="H6" i="7"/>
  <c r="H7" i="7"/>
  <c r="H8" i="7"/>
  <c r="H9" i="7"/>
  <c r="H10" i="7"/>
  <c r="H5" i="7"/>
  <c r="G6" i="7"/>
  <c r="G7" i="7"/>
  <c r="G8" i="7"/>
  <c r="G9" i="7"/>
  <c r="G10" i="7"/>
  <c r="G5" i="7"/>
  <c r="F6" i="7"/>
  <c r="F7" i="7"/>
  <c r="F8" i="7"/>
  <c r="F9" i="7"/>
  <c r="F10" i="7"/>
  <c r="F5" i="7"/>
  <c r="E6" i="7"/>
  <c r="E7" i="7"/>
  <c r="E8" i="7"/>
  <c r="E9" i="7"/>
  <c r="E10" i="7"/>
  <c r="E5" i="7"/>
  <c r="D7" i="7"/>
  <c r="D8" i="7"/>
  <c r="D5" i="7"/>
  <c r="C6" i="7"/>
  <c r="C7" i="7"/>
  <c r="C8" i="7"/>
  <c r="C9" i="7"/>
  <c r="C10" i="7"/>
  <c r="C5" i="7"/>
  <c r="B6" i="7"/>
  <c r="B7" i="7"/>
  <c r="B8" i="7"/>
  <c r="B9" i="7"/>
  <c r="B10" i="7"/>
  <c r="B5" i="7"/>
  <c r="A10" i="7"/>
  <c r="R5" i="4"/>
  <c r="R6" i="4"/>
  <c r="R7" i="4"/>
  <c r="R8" i="4"/>
  <c r="R9" i="4"/>
  <c r="R4" i="4"/>
  <c r="R5" i="15"/>
  <c r="R6" i="15"/>
  <c r="R7" i="15"/>
  <c r="R8" i="15"/>
  <c r="R9" i="15"/>
  <c r="R4" i="15"/>
  <c r="R5" i="14"/>
  <c r="R6" i="14"/>
  <c r="R7" i="14"/>
  <c r="R8" i="14"/>
  <c r="R9" i="14"/>
  <c r="R4" i="14"/>
  <c r="R5" i="12"/>
  <c r="R6" i="12"/>
  <c r="R7" i="12"/>
  <c r="R8" i="12"/>
  <c r="R9" i="12"/>
  <c r="R4" i="12"/>
  <c r="R5" i="11"/>
  <c r="R6" i="11"/>
  <c r="R7" i="11"/>
  <c r="R8" i="11"/>
  <c r="R9" i="11"/>
  <c r="R4" i="11"/>
  <c r="R5" i="10"/>
  <c r="R6" i="10"/>
  <c r="R7" i="10"/>
  <c r="R8" i="10"/>
  <c r="R9" i="10"/>
  <c r="R4" i="10"/>
  <c r="R5" i="9"/>
  <c r="R6" i="9"/>
  <c r="R7" i="9"/>
  <c r="R8" i="9"/>
  <c r="R9" i="9"/>
  <c r="R4" i="9"/>
  <c r="R5" i="5"/>
  <c r="D6" i="7" s="1"/>
  <c r="R6" i="5"/>
  <c r="R7" i="5"/>
  <c r="R8" i="5"/>
  <c r="D9" i="7" s="1"/>
  <c r="R9" i="5"/>
  <c r="D10" i="7" s="1"/>
  <c r="R4" i="5"/>
  <c r="R5" i="3"/>
  <c r="R6" i="3"/>
  <c r="R7" i="3"/>
  <c r="R8" i="3"/>
  <c r="R9" i="3"/>
  <c r="R4" i="3"/>
  <c r="R5" i="2"/>
  <c r="R6" i="2"/>
  <c r="R7" i="2"/>
  <c r="R8" i="2"/>
  <c r="R9" i="2"/>
  <c r="R4" i="2"/>
  <c r="A7" i="7" l="1"/>
  <c r="A8" i="7"/>
  <c r="A9" i="7"/>
  <c r="A6" i="7" l="1"/>
  <c r="A5" i="7"/>
</calcChain>
</file>

<file path=xl/sharedStrings.xml><?xml version="1.0" encoding="utf-8"?>
<sst xmlns="http://schemas.openxmlformats.org/spreadsheetml/2006/main" count="324" uniqueCount="66">
  <si>
    <t xml:space="preserve">RESPONDENT SUMMARY </t>
  </si>
  <si>
    <t>Company/Vendor Name</t>
  </si>
  <si>
    <t>Total Score</t>
  </si>
  <si>
    <t>Ranking</t>
  </si>
  <si>
    <t>Company/Vendor Name:</t>
  </si>
  <si>
    <t>Criteria 1</t>
  </si>
  <si>
    <t>Criteria 2</t>
  </si>
  <si>
    <t>Criteria 3</t>
  </si>
  <si>
    <t>TOTAL</t>
  </si>
  <si>
    <t>Criteria 4</t>
  </si>
  <si>
    <t>Criteria 5</t>
  </si>
  <si>
    <t>Compulink Business Systems</t>
  </si>
  <si>
    <t xml:space="preserve">Eclinical Works </t>
  </si>
  <si>
    <t>Fan’s Global SocialNGN, LLC</t>
  </si>
  <si>
    <t>NextGen HealthCare</t>
  </si>
  <si>
    <t>Revolution HER</t>
  </si>
  <si>
    <t>Virtual OfficeWare</t>
  </si>
  <si>
    <t>Criteria 6</t>
  </si>
  <si>
    <t>Criteria 7</t>
  </si>
  <si>
    <t>Criteria 8</t>
  </si>
  <si>
    <t>Criteria 9</t>
  </si>
  <si>
    <t>Criteria 10</t>
  </si>
  <si>
    <t>Criteria 11</t>
  </si>
  <si>
    <t>Criteria 12</t>
  </si>
  <si>
    <t>Criteria 13</t>
  </si>
  <si>
    <t>RFP730-16097 Electronic Health Record</t>
  </si>
  <si>
    <t>.</t>
  </si>
  <si>
    <t>RESPONDENT EVALUATION MATRIX</t>
  </si>
  <si>
    <t>Evaluator Name:</t>
  </si>
  <si>
    <t xml:space="preserve">Criteria 1 </t>
  </si>
  <si>
    <t>EHR functions</t>
  </si>
  <si>
    <t>RCM functions</t>
  </si>
  <si>
    <t>Patient scheduler/Registration</t>
  </si>
  <si>
    <t>Experience in other optometric teaching institutions</t>
  </si>
  <si>
    <t>Optical functions</t>
  </si>
  <si>
    <t>Security and HIPAA compliance</t>
  </si>
  <si>
    <t>Integration with external examination devices</t>
  </si>
  <si>
    <t>Reporting capabilities</t>
  </si>
  <si>
    <t>Transfer of data from existing systems</t>
  </si>
  <si>
    <t>Support and training</t>
  </si>
  <si>
    <t>Patient reporting, E-prescribing</t>
  </si>
  <si>
    <t>Test and student versions of software</t>
  </si>
  <si>
    <t>Referral between clinics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</si>
  <si>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</si>
  <si>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</si>
  <si>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</si>
  <si>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</si>
  <si>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</si>
  <si>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</si>
  <si>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</si>
  <si>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5.0     =   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</si>
  <si>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</si>
  <si>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</si>
  <si>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</si>
  <si>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</si>
  <si>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   =          No response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</si>
  <si>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</si>
  <si>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</si>
  <si>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</si>
  <si>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</si>
  <si>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</si>
  <si>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</si>
  <si>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</si>
  <si>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Evaluator 8</t>
  </si>
  <si>
    <t>Evaluator 9</t>
  </si>
  <si>
    <t>Evaluator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</si>
</sst>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5">
    <xf numFmtId="0" fontId="0" fillId="0" borderId="0"/>
    <xf numFmtId="44" fontId="18" fillId="0" borderId="0" applyFont="0" applyFill="0" applyBorder="0" applyAlignment="0" applyProtection="0"/>
    <xf numFmtId="0" fontId="18" fillId="0" borderId="0"/>
    <xf numFmtId="0" fontId="15" fillId="0" borderId="0"/>
    <xf numFmtId="0" fontId="15" fillId="0" borderId="0"/>
    <xf numFmtId="0" fontId="18" fillId="4" borderId="7" applyNumberFormat="0" applyFont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3" fillId="23" borderId="8" applyNumberFormat="0" applyAlignment="0" applyProtection="0"/>
    <xf numFmtId="0" fontId="24" fillId="24" borderId="9" applyNumberFormat="0" applyAlignment="0" applyProtection="0"/>
    <xf numFmtId="0" fontId="25" fillId="0" borderId="0" applyNumberFormat="0" applyFill="0" applyBorder="0" applyAlignment="0" applyProtection="0"/>
    <xf numFmtId="0" fontId="26" fillId="7" borderId="0" applyNumberFormat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8" applyNumberFormat="0" applyAlignment="0" applyProtection="0"/>
    <xf numFmtId="0" fontId="31" fillId="0" borderId="13" applyNumberFormat="0" applyFill="0" applyAlignment="0" applyProtection="0"/>
    <xf numFmtId="0" fontId="32" fillId="25" borderId="0" applyNumberFormat="0" applyBorder="0" applyAlignment="0" applyProtection="0"/>
    <xf numFmtId="0" fontId="19" fillId="4" borderId="7" applyNumberFormat="0" applyFont="0" applyAlignment="0" applyProtection="0"/>
    <xf numFmtId="0" fontId="33" fillId="23" borderId="14" applyNumberFormat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14" fillId="0" borderId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3" fillId="23" borderId="8" applyNumberFormat="0" applyAlignment="0" applyProtection="0"/>
    <xf numFmtId="0" fontId="24" fillId="24" borderId="9" applyNumberFormat="0" applyAlignment="0" applyProtection="0"/>
    <xf numFmtId="0" fontId="25" fillId="0" borderId="0" applyNumberFormat="0" applyFill="0" applyBorder="0" applyAlignment="0" applyProtection="0"/>
    <xf numFmtId="0" fontId="26" fillId="7" borderId="0" applyNumberFormat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8" applyNumberFormat="0" applyAlignment="0" applyProtection="0"/>
    <xf numFmtId="0" fontId="31" fillId="0" borderId="13" applyNumberFormat="0" applyFill="0" applyAlignment="0" applyProtection="0"/>
    <xf numFmtId="0" fontId="32" fillId="25" borderId="0" applyNumberFormat="0" applyBorder="0" applyAlignment="0" applyProtection="0"/>
    <xf numFmtId="0" fontId="33" fillId="23" borderId="14" applyNumberFormat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18" fillId="0" borderId="0"/>
    <xf numFmtId="0" fontId="18" fillId="4" borderId="7" applyNumberFormat="0" applyFont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0" fillId="10" borderId="21" applyNumberFormat="0" applyAlignment="0" applyProtection="0"/>
    <xf numFmtId="0" fontId="23" fillId="23" borderId="21" applyNumberFormat="0" applyAlignment="0" applyProtection="0"/>
    <xf numFmtId="0" fontId="18" fillId="4" borderId="17" applyNumberFormat="0" applyFont="0" applyAlignment="0" applyProtection="0"/>
    <xf numFmtId="0" fontId="33" fillId="23" borderId="18" applyNumberFormat="0" applyAlignment="0" applyProtection="0"/>
    <xf numFmtId="0" fontId="35" fillId="0" borderId="19" applyNumberFormat="0" applyFill="0" applyAlignment="0" applyProtection="0"/>
    <xf numFmtId="0" fontId="3" fillId="0" borderId="0"/>
    <xf numFmtId="0" fontId="30" fillId="10" borderId="21" applyNumberFormat="0" applyAlignment="0" applyProtection="0"/>
    <xf numFmtId="0" fontId="23" fillId="23" borderId="21" applyNumberFormat="0" applyAlignment="0" applyProtection="0"/>
    <xf numFmtId="0" fontId="18" fillId="4" borderId="17" applyNumberFormat="0" applyFont="0" applyAlignment="0" applyProtection="0"/>
    <xf numFmtId="0" fontId="33" fillId="23" borderId="18" applyNumberFormat="0" applyAlignment="0" applyProtection="0"/>
    <xf numFmtId="0" fontId="35" fillId="0" borderId="19" applyNumberFormat="0" applyFill="0" applyAlignment="0" applyProtection="0"/>
    <xf numFmtId="0" fontId="18" fillId="4" borderId="17" applyNumberFormat="0" applyFont="0" applyAlignment="0" applyProtection="0"/>
    <xf numFmtId="0" fontId="2" fillId="0" borderId="0"/>
    <xf numFmtId="0" fontId="1" fillId="0" borderId="0"/>
  </cellStyleXfs>
  <cellXfs count="108">
    <xf numFmtId="0" fontId="0" fillId="0" borderId="0" xfId="0"/>
    <xf numFmtId="0" fontId="17" fillId="0" borderId="0" xfId="0" applyFont="1"/>
    <xf numFmtId="0" fontId="17" fillId="0" borderId="0" xfId="0" applyFont="1" applyBorder="1"/>
    <xf numFmtId="0" fontId="16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4" xfId="0" applyFont="1" applyFill="1" applyBorder="1" applyAlignment="1">
      <alignment horizontal="center"/>
    </xf>
    <xf numFmtId="4" fontId="17" fillId="0" borderId="5" xfId="0" applyNumberFormat="1" applyFont="1" applyBorder="1"/>
    <xf numFmtId="0" fontId="17" fillId="3" borderId="6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16" fillId="0" borderId="0" xfId="0" applyFont="1" applyBorder="1" applyAlignment="1"/>
    <xf numFmtId="0" fontId="0" fillId="0" borderId="0" xfId="0" applyBorder="1"/>
    <xf numFmtId="0" fontId="16" fillId="0" borderId="0" xfId="0" applyFont="1" applyBorder="1" applyAlignment="1"/>
    <xf numFmtId="0" fontId="0" fillId="0" borderId="0" xfId="0" applyBorder="1"/>
    <xf numFmtId="0" fontId="16" fillId="0" borderId="0" xfId="0" applyFont="1" applyBorder="1" applyAlignment="1"/>
    <xf numFmtId="0" fontId="0" fillId="0" borderId="0" xfId="0" applyBorder="1"/>
    <xf numFmtId="0" fontId="16" fillId="0" borderId="0" xfId="0" applyFont="1" applyBorder="1" applyAlignment="1"/>
    <xf numFmtId="0" fontId="0" fillId="0" borderId="0" xfId="0"/>
    <xf numFmtId="0" fontId="17" fillId="0" borderId="0" xfId="0" applyFont="1"/>
    <xf numFmtId="0" fontId="38" fillId="26" borderId="16" xfId="113" applyFont="1" applyFill="1" applyBorder="1" applyAlignment="1">
      <alignment horizontal="center"/>
    </xf>
    <xf numFmtId="0" fontId="0" fillId="0" borderId="22" xfId="0" applyBorder="1"/>
    <xf numFmtId="0" fontId="39" fillId="0" borderId="16" xfId="113" applyFont="1" applyBorder="1" applyAlignment="1">
      <alignment horizontal="center"/>
    </xf>
    <xf numFmtId="0" fontId="40" fillId="0" borderId="22" xfId="0" applyFont="1" applyBorder="1"/>
    <xf numFmtId="0" fontId="39" fillId="0" borderId="16" xfId="113" applyFont="1" applyBorder="1" applyAlignment="1">
      <alignment horizontal="center"/>
    </xf>
    <xf numFmtId="0" fontId="38" fillId="26" borderId="16" xfId="113" applyFont="1" applyFill="1" applyBorder="1" applyAlignment="1">
      <alignment horizontal="center"/>
    </xf>
    <xf numFmtId="0" fontId="40" fillId="0" borderId="22" xfId="0" applyFont="1" applyBorder="1"/>
    <xf numFmtId="0" fontId="0" fillId="0" borderId="22" xfId="0" applyBorder="1"/>
    <xf numFmtId="0" fontId="39" fillId="0" borderId="16" xfId="113" applyFont="1" applyBorder="1" applyAlignment="1">
      <alignment horizontal="center"/>
    </xf>
    <xf numFmtId="0" fontId="38" fillId="26" borderId="16" xfId="113" applyFont="1" applyFill="1" applyBorder="1" applyAlignment="1">
      <alignment horizontal="center"/>
    </xf>
    <xf numFmtId="0" fontId="0" fillId="0" borderId="22" xfId="0" applyBorder="1"/>
    <xf numFmtId="0" fontId="39" fillId="0" borderId="16" xfId="113" applyFont="1" applyBorder="1" applyAlignment="1">
      <alignment horizontal="center"/>
    </xf>
    <xf numFmtId="0" fontId="38" fillId="26" borderId="16" xfId="113" applyFont="1" applyFill="1" applyBorder="1" applyAlignment="1">
      <alignment horizontal="center"/>
    </xf>
    <xf numFmtId="0" fontId="40" fillId="0" borderId="22" xfId="0" applyFont="1" applyBorder="1"/>
    <xf numFmtId="0" fontId="0" fillId="0" borderId="22" xfId="0" applyBorder="1"/>
    <xf numFmtId="0" fontId="39" fillId="0" borderId="16" xfId="113" applyFont="1" applyBorder="1" applyAlignment="1">
      <alignment horizontal="center"/>
    </xf>
    <xf numFmtId="0" fontId="38" fillId="26" borderId="16" xfId="113" applyFont="1" applyFill="1" applyBorder="1" applyAlignment="1">
      <alignment horizontal="center"/>
    </xf>
    <xf numFmtId="0" fontId="40" fillId="0" borderId="22" xfId="0" applyFont="1" applyBorder="1"/>
    <xf numFmtId="0" fontId="0" fillId="0" borderId="22" xfId="0" applyBorder="1"/>
    <xf numFmtId="0" fontId="39" fillId="0" borderId="16" xfId="113" applyFont="1" applyBorder="1" applyAlignment="1">
      <alignment horizontal="center"/>
    </xf>
    <xf numFmtId="0" fontId="38" fillId="26" borderId="16" xfId="113" applyFont="1" applyFill="1" applyBorder="1" applyAlignment="1">
      <alignment horizontal="center"/>
    </xf>
    <xf numFmtId="0" fontId="40" fillId="0" borderId="22" xfId="0" applyFont="1" applyBorder="1"/>
    <xf numFmtId="0" fontId="0" fillId="0" borderId="22" xfId="0" applyBorder="1"/>
    <xf numFmtId="0" fontId="39" fillId="0" borderId="16" xfId="113" applyFont="1" applyBorder="1" applyAlignment="1">
      <alignment horizontal="center"/>
    </xf>
    <xf numFmtId="0" fontId="38" fillId="26" borderId="16" xfId="113" applyFont="1" applyFill="1" applyBorder="1" applyAlignment="1">
      <alignment horizontal="center"/>
    </xf>
    <xf numFmtId="0" fontId="40" fillId="0" borderId="22" xfId="0" applyFont="1" applyBorder="1"/>
    <xf numFmtId="0" fontId="0" fillId="0" borderId="22" xfId="0" applyBorder="1"/>
    <xf numFmtId="0" fontId="39" fillId="0" borderId="16" xfId="113" applyFont="1" applyBorder="1" applyAlignment="1">
      <alignment horizontal="center"/>
    </xf>
    <xf numFmtId="0" fontId="38" fillId="26" borderId="16" xfId="113" applyFont="1" applyFill="1" applyBorder="1" applyAlignment="1">
      <alignment horizontal="center"/>
    </xf>
    <xf numFmtId="0" fontId="40" fillId="0" borderId="20" xfId="0" applyFont="1" applyBorder="1"/>
    <xf numFmtId="0" fontId="0" fillId="0" borderId="20" xfId="0" applyBorder="1"/>
    <xf numFmtId="0" fontId="39" fillId="0" borderId="16" xfId="113" applyFont="1" applyBorder="1" applyAlignment="1">
      <alignment horizontal="center"/>
    </xf>
    <xf numFmtId="0" fontId="38" fillId="26" borderId="16" xfId="113" applyFont="1" applyFill="1" applyBorder="1" applyAlignment="1">
      <alignment horizontal="center"/>
    </xf>
    <xf numFmtId="0" fontId="40" fillId="0" borderId="22" xfId="0" applyFont="1" applyBorder="1"/>
    <xf numFmtId="0" fontId="0" fillId="0" borderId="22" xfId="0" applyBorder="1"/>
    <xf numFmtId="0" fontId="17" fillId="0" borderId="0" xfId="0" applyFont="1"/>
    <xf numFmtId="0" fontId="39" fillId="0" borderId="16" xfId="113" applyFont="1" applyBorder="1" applyAlignment="1">
      <alignment horizontal="center"/>
    </xf>
    <xf numFmtId="0" fontId="38" fillId="26" borderId="16" xfId="113" applyFont="1" applyFill="1" applyBorder="1" applyAlignment="1">
      <alignment horizontal="center"/>
    </xf>
    <xf numFmtId="0" fontId="40" fillId="0" borderId="22" xfId="0" applyFont="1" applyBorder="1"/>
    <xf numFmtId="0" fontId="0" fillId="0" borderId="22" xfId="0" applyBorder="1"/>
    <xf numFmtId="0" fontId="40" fillId="0" borderId="22" xfId="0" applyFont="1" applyBorder="1"/>
    <xf numFmtId="0" fontId="16" fillId="0" borderId="0" xfId="0" applyFont="1" applyAlignment="1"/>
    <xf numFmtId="0" fontId="41" fillId="0" borderId="0" xfId="0" applyFont="1"/>
    <xf numFmtId="0" fontId="40" fillId="0" borderId="0" xfId="114" applyFont="1" applyAlignment="1">
      <alignment horizontal="center"/>
    </xf>
    <xf numFmtId="0" fontId="39" fillId="26" borderId="27" xfId="114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38" fillId="0" borderId="0" xfId="114" applyFont="1" applyAlignment="1">
      <alignment horizontal="center"/>
    </xf>
    <xf numFmtId="0" fontId="39" fillId="27" borderId="28" xfId="114" applyFont="1" applyFill="1" applyBorder="1" applyAlignment="1">
      <alignment horizontal="center"/>
    </xf>
    <xf numFmtId="0" fontId="39" fillId="0" borderId="29" xfId="114" applyFont="1" applyFill="1" applyBorder="1" applyAlignment="1">
      <alignment horizontal="center"/>
    </xf>
    <xf numFmtId="0" fontId="39" fillId="26" borderId="30" xfId="114" applyFont="1" applyFill="1" applyBorder="1" applyAlignment="1">
      <alignment horizontal="center"/>
    </xf>
    <xf numFmtId="0" fontId="38" fillId="27" borderId="28" xfId="114" applyFont="1" applyFill="1" applyBorder="1" applyAlignment="1">
      <alignment horizontal="center"/>
    </xf>
    <xf numFmtId="0" fontId="38" fillId="0" borderId="29" xfId="114" applyFont="1" applyFill="1" applyBorder="1" applyAlignment="1">
      <alignment horizontal="center"/>
    </xf>
    <xf numFmtId="0" fontId="38" fillId="26" borderId="30" xfId="114" applyFont="1" applyFill="1" applyBorder="1" applyAlignment="1">
      <alignment horizontal="center"/>
    </xf>
    <xf numFmtId="0" fontId="43" fillId="26" borderId="31" xfId="114" applyFont="1" applyFill="1" applyBorder="1" applyAlignment="1">
      <alignment horizontal="center"/>
    </xf>
    <xf numFmtId="0" fontId="18" fillId="0" borderId="32" xfId="88" applyFont="1" applyFill="1" applyBorder="1" applyAlignment="1">
      <alignment horizontal="center"/>
    </xf>
    <xf numFmtId="0" fontId="40" fillId="27" borderId="33" xfId="114" applyFont="1" applyFill="1" applyBorder="1" applyAlignment="1" applyProtection="1">
      <alignment horizontal="center"/>
      <protection locked="0"/>
    </xf>
    <xf numFmtId="0" fontId="40" fillId="0" borderId="20" xfId="114" applyFont="1" applyFill="1" applyBorder="1" applyAlignment="1">
      <alignment horizontal="center"/>
    </xf>
    <xf numFmtId="0" fontId="40" fillId="26" borderId="6" xfId="114" applyFont="1" applyFill="1" applyBorder="1" applyAlignment="1">
      <alignment horizontal="center"/>
    </xf>
    <xf numFmtId="0" fontId="43" fillId="0" borderId="20" xfId="114" applyFont="1" applyFill="1" applyBorder="1" applyAlignment="1">
      <alignment horizontal="center"/>
    </xf>
    <xf numFmtId="0" fontId="43" fillId="26" borderId="6" xfId="114" applyFont="1" applyFill="1" applyBorder="1" applyAlignment="1">
      <alignment horizontal="center"/>
    </xf>
    <xf numFmtId="0" fontId="43" fillId="26" borderId="34" xfId="114" applyFont="1" applyFill="1" applyBorder="1" applyAlignment="1">
      <alignment horizontal="center"/>
    </xf>
    <xf numFmtId="0" fontId="18" fillId="0" borderId="0" xfId="0" applyFont="1"/>
    <xf numFmtId="0" fontId="16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39" fillId="0" borderId="22" xfId="0" applyFont="1" applyBorder="1" applyAlignment="1">
      <alignment horizontal="center"/>
    </xf>
    <xf numFmtId="0" fontId="38" fillId="0" borderId="16" xfId="113" applyFont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45" fillId="0" borderId="20" xfId="0" applyFont="1" applyBorder="1" applyAlignment="1"/>
    <xf numFmtId="0" fontId="0" fillId="0" borderId="20" xfId="0" applyBorder="1" applyAlignment="1"/>
    <xf numFmtId="0" fontId="44" fillId="0" borderId="35" xfId="0" applyFont="1" applyBorder="1" applyAlignment="1">
      <alignment horizontal="center" vertical="top" wrapText="1"/>
    </xf>
    <xf numFmtId="0" fontId="44" fillId="0" borderId="29" xfId="0" applyFont="1" applyBorder="1" applyAlignment="1">
      <alignment horizontal="center" vertical="top" wrapText="1"/>
    </xf>
    <xf numFmtId="0" fontId="44" fillId="0" borderId="36" xfId="0" applyFont="1" applyBorder="1" applyAlignment="1">
      <alignment horizontal="center" vertical="top" wrapText="1"/>
    </xf>
    <xf numFmtId="0" fontId="44" fillId="0" borderId="37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38" xfId="0" applyFont="1" applyBorder="1" applyAlignment="1">
      <alignment horizontal="center" vertical="top" wrapText="1"/>
    </xf>
    <xf numFmtId="0" fontId="44" fillId="0" borderId="39" xfId="0" applyFont="1" applyBorder="1" applyAlignment="1">
      <alignment horizontal="center" vertical="top" wrapText="1"/>
    </xf>
    <xf numFmtId="0" fontId="44" fillId="0" borderId="16" xfId="0" applyFont="1" applyBorder="1" applyAlignment="1">
      <alignment horizontal="center" vertical="top" wrapText="1"/>
    </xf>
    <xf numFmtId="0" fontId="44" fillId="0" borderId="40" xfId="0" applyFont="1" applyBorder="1" applyAlignment="1">
      <alignment horizontal="center" vertical="top" wrapText="1"/>
    </xf>
    <xf numFmtId="0" fontId="39" fillId="0" borderId="24" xfId="114" applyFont="1" applyFill="1" applyBorder="1" applyAlignment="1">
      <alignment horizontal="center" vertical="center" wrapText="1"/>
    </xf>
    <xf numFmtId="0" fontId="39" fillId="0" borderId="25" xfId="114" applyFont="1" applyFill="1" applyBorder="1" applyAlignment="1">
      <alignment horizontal="center" vertical="center" wrapText="1"/>
    </xf>
    <xf numFmtId="0" fontId="39" fillId="0" borderId="26" xfId="114" applyFont="1" applyFill="1" applyBorder="1" applyAlignment="1">
      <alignment horizontal="center" vertical="center" wrapText="1"/>
    </xf>
    <xf numFmtId="0" fontId="42" fillId="0" borderId="23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41" fillId="26" borderId="20" xfId="0" applyFont="1" applyFill="1" applyBorder="1" applyAlignment="1">
      <alignment horizontal="center"/>
    </xf>
  </cellXfs>
  <cellStyles count="115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2 2" xfId="108"/>
    <cellStyle name="Calculation 3" xfId="31"/>
    <cellStyle name="Calculation 4" xfId="102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2 2" xfId="107"/>
    <cellStyle name="Input 3" xfId="39"/>
    <cellStyle name="Input 4" xfId="101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13" xfId="106"/>
    <cellStyle name="Normal 4 14" xfId="113"/>
    <cellStyle name="Normal 4 15" xfId="114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te 2" xfId="5"/>
    <cellStyle name="Note 2 2" xfId="109"/>
    <cellStyle name="Note 3" xfId="89"/>
    <cellStyle name="Note 3 2" xfId="112"/>
    <cellStyle name="Note 4" xfId="42"/>
    <cellStyle name="Note 5" xfId="103"/>
    <cellStyle name="Output 2" xfId="84"/>
    <cellStyle name="Output 2 2" xfId="110"/>
    <cellStyle name="Output 3" xfId="43"/>
    <cellStyle name="Output 4" xfId="104"/>
    <cellStyle name="Title 2" xfId="85"/>
    <cellStyle name="Title 3" xfId="44"/>
    <cellStyle name="Total 2" xfId="86"/>
    <cellStyle name="Total 2 2" xfId="111"/>
    <cellStyle name="Total 3" xfId="45"/>
    <cellStyle name="Total 4" xfId="10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6097%20Electronic%20Health%20Reco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 xml:space="preserve">RFP730-16097 Electronic Health Record </v>
          </cell>
        </row>
      </sheetData>
      <sheetData sheetId="1">
        <row r="4">
          <cell r="A4" t="str">
            <v>Compulink Business Systems</v>
          </cell>
        </row>
        <row r="5">
          <cell r="A5" t="str">
            <v xml:space="preserve">Eclinical Works </v>
          </cell>
        </row>
        <row r="6">
          <cell r="A6" t="str">
            <v>Fan’s Global SocialNGN, LLC</v>
          </cell>
        </row>
        <row r="7">
          <cell r="A7" t="str">
            <v>NextGen HealthCare</v>
          </cell>
        </row>
        <row r="8">
          <cell r="A8" t="str">
            <v>Revolution HER</v>
          </cell>
        </row>
        <row r="9">
          <cell r="A9" t="str">
            <v>Virtual OfficeWare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C2" sqref="C2:I2"/>
    </sheetView>
  </sheetViews>
  <sheetFormatPr defaultRowHeight="12.75" x14ac:dyDescent="0.2"/>
  <cols>
    <col min="7" max="8" width="9.140625" style="20"/>
  </cols>
  <sheetData>
    <row r="1" spans="1:18" ht="15.75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</row>
    <row r="2" spans="1:18" ht="15.75" x14ac:dyDescent="0.25">
      <c r="A2" s="13"/>
      <c r="B2" s="12"/>
      <c r="C2" s="85" t="s">
        <v>56</v>
      </c>
      <c r="D2" s="85"/>
      <c r="E2" s="85"/>
      <c r="F2" s="85"/>
      <c r="G2" s="85"/>
      <c r="H2" s="85"/>
      <c r="I2" s="85"/>
      <c r="J2" s="12"/>
    </row>
    <row r="3" spans="1:18" x14ac:dyDescent="0.2">
      <c r="A3" s="87" t="s">
        <v>4</v>
      </c>
      <c r="B3" s="87"/>
      <c r="C3" s="87"/>
      <c r="D3" s="87"/>
      <c r="E3" s="24" t="s">
        <v>5</v>
      </c>
      <c r="F3" s="24" t="s">
        <v>6</v>
      </c>
      <c r="G3" s="24" t="s">
        <v>7</v>
      </c>
      <c r="H3" s="24" t="s">
        <v>9</v>
      </c>
      <c r="I3" s="24" t="s">
        <v>10</v>
      </c>
      <c r="J3" s="24" t="s">
        <v>17</v>
      </c>
      <c r="K3" s="24" t="s">
        <v>18</v>
      </c>
      <c r="L3" s="24" t="s">
        <v>19</v>
      </c>
      <c r="M3" s="24" t="s">
        <v>20</v>
      </c>
      <c r="N3" s="24" t="s">
        <v>21</v>
      </c>
      <c r="O3" s="24" t="s">
        <v>22</v>
      </c>
      <c r="P3" s="24" t="s">
        <v>23</v>
      </c>
      <c r="Q3" s="24" t="s">
        <v>24</v>
      </c>
      <c r="R3" s="22" t="s">
        <v>8</v>
      </c>
    </row>
    <row r="4" spans="1:18" x14ac:dyDescent="0.2">
      <c r="A4" s="86" t="s">
        <v>11</v>
      </c>
      <c r="B4" s="86"/>
      <c r="C4" s="86"/>
      <c r="D4" s="86"/>
      <c r="E4" s="25">
        <v>13.6</v>
      </c>
      <c r="F4" s="25">
        <v>13.6</v>
      </c>
      <c r="G4" s="25">
        <v>8</v>
      </c>
      <c r="H4" s="25">
        <v>7</v>
      </c>
      <c r="I4" s="25">
        <v>8</v>
      </c>
      <c r="J4" s="25">
        <v>6</v>
      </c>
      <c r="K4" s="25">
        <v>4.5</v>
      </c>
      <c r="L4" s="25">
        <v>4.5</v>
      </c>
      <c r="M4" s="25">
        <v>4</v>
      </c>
      <c r="N4" s="25">
        <v>4</v>
      </c>
      <c r="O4" s="25">
        <v>3.2</v>
      </c>
      <c r="P4" s="25">
        <v>1.7999999999999998</v>
      </c>
      <c r="Q4" s="25">
        <v>2.4</v>
      </c>
      <c r="R4" s="23">
        <f>SUM(E4:Q4)</f>
        <v>80.600000000000009</v>
      </c>
    </row>
    <row r="5" spans="1:18" x14ac:dyDescent="0.2">
      <c r="A5" s="86" t="s">
        <v>12</v>
      </c>
      <c r="B5" s="86"/>
      <c r="C5" s="86"/>
      <c r="D5" s="86"/>
      <c r="E5" s="25">
        <v>13.6</v>
      </c>
      <c r="F5" s="25">
        <v>13.6</v>
      </c>
      <c r="G5" s="25">
        <v>8</v>
      </c>
      <c r="H5" s="25">
        <v>4</v>
      </c>
      <c r="I5" s="25">
        <v>7</v>
      </c>
      <c r="J5" s="25">
        <v>4.2</v>
      </c>
      <c r="K5" s="25">
        <v>3.5</v>
      </c>
      <c r="L5" s="25">
        <v>4</v>
      </c>
      <c r="M5" s="25">
        <v>3</v>
      </c>
      <c r="N5" s="25">
        <v>3.5</v>
      </c>
      <c r="O5" s="25">
        <v>2.8000000000000003</v>
      </c>
      <c r="P5" s="25">
        <v>2.1</v>
      </c>
      <c r="Q5" s="25">
        <v>1.7999999999999998</v>
      </c>
      <c r="R5" s="23">
        <f t="shared" ref="R5:R9" si="0">SUM(E5:Q5)</f>
        <v>71.099999999999994</v>
      </c>
    </row>
    <row r="6" spans="1:18" x14ac:dyDescent="0.2">
      <c r="A6" s="86" t="s">
        <v>13</v>
      </c>
      <c r="B6" s="86"/>
      <c r="C6" s="86"/>
      <c r="D6" s="86"/>
      <c r="E6" s="25">
        <v>0</v>
      </c>
      <c r="F6" s="25">
        <v>0</v>
      </c>
      <c r="G6" s="25">
        <v>2</v>
      </c>
      <c r="H6" s="25">
        <v>0</v>
      </c>
      <c r="I6" s="25">
        <v>0</v>
      </c>
      <c r="J6" s="25">
        <v>0</v>
      </c>
      <c r="K6" s="25">
        <v>0</v>
      </c>
      <c r="L6" s="25">
        <v>1.5</v>
      </c>
      <c r="M6" s="25">
        <v>1.5</v>
      </c>
      <c r="N6" s="25">
        <v>1.5</v>
      </c>
      <c r="O6" s="25">
        <v>0</v>
      </c>
      <c r="P6" s="25">
        <v>0</v>
      </c>
      <c r="Q6" s="25">
        <v>0</v>
      </c>
      <c r="R6" s="23">
        <f t="shared" si="0"/>
        <v>6.5</v>
      </c>
    </row>
    <row r="7" spans="1:18" x14ac:dyDescent="0.2">
      <c r="A7" s="86" t="s">
        <v>14</v>
      </c>
      <c r="B7" s="86"/>
      <c r="C7" s="86"/>
      <c r="D7" s="86"/>
      <c r="E7" s="25">
        <v>15.299999999999999</v>
      </c>
      <c r="F7" s="25">
        <v>11.9</v>
      </c>
      <c r="G7" s="25">
        <v>8</v>
      </c>
      <c r="H7" s="25">
        <v>9</v>
      </c>
      <c r="I7" s="25">
        <v>9</v>
      </c>
      <c r="J7" s="25">
        <v>5.3999999999999995</v>
      </c>
      <c r="K7" s="25">
        <v>4</v>
      </c>
      <c r="L7" s="25">
        <v>4.5</v>
      </c>
      <c r="M7" s="25">
        <v>4.5</v>
      </c>
      <c r="N7" s="25">
        <v>4.5</v>
      </c>
      <c r="O7" s="25">
        <v>3.6</v>
      </c>
      <c r="P7" s="25">
        <v>2.4</v>
      </c>
      <c r="Q7" s="25">
        <v>2.4</v>
      </c>
      <c r="R7" s="23">
        <f t="shared" si="0"/>
        <v>84.5</v>
      </c>
    </row>
    <row r="8" spans="1:18" x14ac:dyDescent="0.2">
      <c r="A8" s="86" t="s">
        <v>15</v>
      </c>
      <c r="B8" s="86"/>
      <c r="C8" s="86"/>
      <c r="D8" s="86"/>
      <c r="E8" s="25">
        <v>15.299999999999999</v>
      </c>
      <c r="F8" s="25">
        <v>13.6</v>
      </c>
      <c r="G8" s="25">
        <v>9</v>
      </c>
      <c r="H8" s="25">
        <v>9</v>
      </c>
      <c r="I8" s="25">
        <v>9</v>
      </c>
      <c r="J8" s="25">
        <v>5.3999999999999995</v>
      </c>
      <c r="K8" s="25">
        <v>4</v>
      </c>
      <c r="L8" s="25">
        <v>5</v>
      </c>
      <c r="M8" s="25">
        <v>4.5</v>
      </c>
      <c r="N8" s="25">
        <v>4.5</v>
      </c>
      <c r="O8" s="25">
        <v>3.2</v>
      </c>
      <c r="P8" s="25">
        <v>2.4</v>
      </c>
      <c r="Q8" s="25">
        <v>2.4</v>
      </c>
      <c r="R8" s="23">
        <f t="shared" si="0"/>
        <v>87.300000000000011</v>
      </c>
    </row>
    <row r="9" spans="1:18" x14ac:dyDescent="0.2">
      <c r="A9" s="86" t="s">
        <v>16</v>
      </c>
      <c r="B9" s="86"/>
      <c r="C9" s="86"/>
      <c r="D9" s="86"/>
      <c r="E9" s="25">
        <v>13.6</v>
      </c>
      <c r="F9" s="25">
        <v>13.6</v>
      </c>
      <c r="G9" s="25">
        <v>7</v>
      </c>
      <c r="H9" s="25">
        <v>3</v>
      </c>
      <c r="I9" s="25">
        <v>9</v>
      </c>
      <c r="J9" s="25">
        <v>4.2</v>
      </c>
      <c r="K9" s="25">
        <v>4.5</v>
      </c>
      <c r="L9" s="25">
        <v>5</v>
      </c>
      <c r="M9" s="25">
        <v>3.5</v>
      </c>
      <c r="N9" s="25">
        <v>4.5</v>
      </c>
      <c r="O9" s="25">
        <v>2.8000000000000003</v>
      </c>
      <c r="P9" s="25">
        <v>2.1</v>
      </c>
      <c r="Q9" s="25">
        <v>2.4</v>
      </c>
      <c r="R9" s="23">
        <f t="shared" si="0"/>
        <v>75.2</v>
      </c>
    </row>
  </sheetData>
  <mergeCells count="9">
    <mergeCell ref="A1:J1"/>
    <mergeCell ref="C2:I2"/>
    <mergeCell ref="A9:D9"/>
    <mergeCell ref="A6:D6"/>
    <mergeCell ref="A5:D5"/>
    <mergeCell ref="A3:D3"/>
    <mergeCell ref="A4:D4"/>
    <mergeCell ref="A7:D7"/>
    <mergeCell ref="A8:D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6"/>
  <sheetViews>
    <sheetView workbookViewId="0">
      <selection activeCell="C2" sqref="C2:G2"/>
    </sheetView>
  </sheetViews>
  <sheetFormatPr defaultRowHeight="12.75" x14ac:dyDescent="0.2"/>
  <cols>
    <col min="10" max="10" width="8.28515625" bestFit="1" customWidth="1"/>
  </cols>
  <sheetData>
    <row r="1" spans="1:18" ht="15.75" x14ac:dyDescent="0.25">
      <c r="A1" s="84" t="s">
        <v>0</v>
      </c>
      <c r="B1" s="84"/>
      <c r="C1" s="84"/>
      <c r="D1" s="84"/>
      <c r="E1" s="84"/>
      <c r="F1" s="84"/>
      <c r="G1" s="84"/>
      <c r="H1" s="84"/>
    </row>
    <row r="2" spans="1:18" ht="15.75" x14ac:dyDescent="0.25">
      <c r="A2" s="13"/>
      <c r="B2" s="12"/>
      <c r="C2" s="85" t="s">
        <v>65</v>
      </c>
      <c r="D2" s="85"/>
      <c r="E2" s="85"/>
      <c r="F2" s="85"/>
      <c r="G2" s="85"/>
      <c r="H2" s="12"/>
    </row>
    <row r="3" spans="1:18" x14ac:dyDescent="0.2">
      <c r="A3" s="87" t="s">
        <v>4</v>
      </c>
      <c r="B3" s="87"/>
      <c r="C3" s="87"/>
      <c r="D3" s="87"/>
      <c r="E3" s="58" t="s">
        <v>5</v>
      </c>
      <c r="F3" s="58" t="s">
        <v>6</v>
      </c>
      <c r="G3" s="58" t="s">
        <v>7</v>
      </c>
      <c r="H3" s="58" t="s">
        <v>9</v>
      </c>
      <c r="I3" s="58" t="s">
        <v>10</v>
      </c>
      <c r="J3" s="58" t="s">
        <v>17</v>
      </c>
      <c r="K3" s="58" t="s">
        <v>18</v>
      </c>
      <c r="L3" s="58" t="s">
        <v>19</v>
      </c>
      <c r="M3" s="58" t="s">
        <v>20</v>
      </c>
      <c r="N3" s="58" t="s">
        <v>21</v>
      </c>
      <c r="O3" s="58" t="s">
        <v>22</v>
      </c>
      <c r="P3" s="58" t="s">
        <v>23</v>
      </c>
      <c r="Q3" s="58" t="s">
        <v>24</v>
      </c>
      <c r="R3" s="59" t="s">
        <v>8</v>
      </c>
    </row>
    <row r="4" spans="1:18" x14ac:dyDescent="0.2">
      <c r="A4" s="86" t="s">
        <v>11</v>
      </c>
      <c r="B4" s="86"/>
      <c r="C4" s="86"/>
      <c r="D4" s="86"/>
      <c r="E4" s="60">
        <v>17</v>
      </c>
      <c r="F4" s="60">
        <v>15.299999999999999</v>
      </c>
      <c r="G4" s="60">
        <v>9</v>
      </c>
      <c r="H4" s="60">
        <v>10</v>
      </c>
      <c r="I4" s="60">
        <v>8</v>
      </c>
      <c r="J4" s="60">
        <v>4.8</v>
      </c>
      <c r="K4" s="60">
        <v>5</v>
      </c>
      <c r="L4" s="60">
        <v>4</v>
      </c>
      <c r="M4" s="60">
        <v>3</v>
      </c>
      <c r="N4" s="60">
        <v>4</v>
      </c>
      <c r="O4" s="60">
        <v>3.2</v>
      </c>
      <c r="P4" s="60">
        <v>3</v>
      </c>
      <c r="Q4" s="60">
        <v>1.7999999999999998</v>
      </c>
      <c r="R4" s="61">
        <f>SUM(E4:Q4)</f>
        <v>88.1</v>
      </c>
    </row>
    <row r="5" spans="1:18" x14ac:dyDescent="0.2">
      <c r="A5" s="86" t="s">
        <v>12</v>
      </c>
      <c r="B5" s="86"/>
      <c r="C5" s="86"/>
      <c r="D5" s="86"/>
      <c r="E5" s="60">
        <v>5.0999999999999996</v>
      </c>
      <c r="F5" s="60">
        <v>10.199999999999999</v>
      </c>
      <c r="G5" s="60">
        <v>2</v>
      </c>
      <c r="H5" s="60">
        <v>0</v>
      </c>
      <c r="I5" s="60">
        <v>2</v>
      </c>
      <c r="J5" s="60">
        <v>4.8</v>
      </c>
      <c r="K5" s="60">
        <v>1</v>
      </c>
      <c r="L5" s="60">
        <v>2</v>
      </c>
      <c r="M5" s="60">
        <v>1.5</v>
      </c>
      <c r="N5" s="60">
        <v>2</v>
      </c>
      <c r="O5" s="60">
        <v>2</v>
      </c>
      <c r="P5" s="60">
        <v>0.6</v>
      </c>
      <c r="Q5" s="60">
        <v>0.6</v>
      </c>
      <c r="R5" s="61">
        <f t="shared" ref="R5:R9" si="0">SUM(E5:Q5)</f>
        <v>33.799999999999997</v>
      </c>
    </row>
    <row r="6" spans="1:18" x14ac:dyDescent="0.2">
      <c r="A6" s="86" t="s">
        <v>13</v>
      </c>
      <c r="B6" s="86"/>
      <c r="C6" s="86"/>
      <c r="D6" s="86"/>
      <c r="E6" s="60">
        <v>1.7</v>
      </c>
      <c r="F6" s="60">
        <v>1.7</v>
      </c>
      <c r="G6" s="60">
        <v>0</v>
      </c>
      <c r="H6" s="60">
        <v>0</v>
      </c>
      <c r="I6" s="60">
        <v>0</v>
      </c>
      <c r="J6" s="60">
        <v>0.6</v>
      </c>
      <c r="K6" s="60">
        <v>0</v>
      </c>
      <c r="L6" s="60">
        <v>0</v>
      </c>
      <c r="M6" s="60">
        <v>0.5</v>
      </c>
      <c r="N6" s="60">
        <v>0.5</v>
      </c>
      <c r="O6" s="60">
        <v>0</v>
      </c>
      <c r="P6" s="60">
        <v>0</v>
      </c>
      <c r="Q6" s="60">
        <v>0.3</v>
      </c>
      <c r="R6" s="61">
        <f t="shared" si="0"/>
        <v>5.3</v>
      </c>
    </row>
    <row r="7" spans="1:18" x14ac:dyDescent="0.2">
      <c r="A7" s="86" t="s">
        <v>14</v>
      </c>
      <c r="B7" s="86"/>
      <c r="C7" s="86"/>
      <c r="D7" s="86"/>
      <c r="E7" s="60">
        <v>13.6</v>
      </c>
      <c r="F7" s="60">
        <v>13.6</v>
      </c>
      <c r="G7" s="60">
        <v>8</v>
      </c>
      <c r="H7" s="60">
        <v>8</v>
      </c>
      <c r="I7" s="60">
        <v>7</v>
      </c>
      <c r="J7" s="60">
        <v>4.8</v>
      </c>
      <c r="K7" s="60">
        <v>2</v>
      </c>
      <c r="L7" s="60">
        <v>4</v>
      </c>
      <c r="M7" s="60">
        <v>0</v>
      </c>
      <c r="N7" s="60">
        <v>3</v>
      </c>
      <c r="O7" s="60">
        <v>3.2</v>
      </c>
      <c r="P7" s="60">
        <v>3</v>
      </c>
      <c r="Q7" s="60">
        <v>1.7999999999999998</v>
      </c>
      <c r="R7" s="61">
        <f t="shared" si="0"/>
        <v>72</v>
      </c>
    </row>
    <row r="8" spans="1:18" x14ac:dyDescent="0.2">
      <c r="A8" s="86" t="s">
        <v>15</v>
      </c>
      <c r="B8" s="86"/>
      <c r="C8" s="86"/>
      <c r="D8" s="86"/>
      <c r="E8" s="60">
        <v>17</v>
      </c>
      <c r="F8" s="60">
        <v>15.299999999999999</v>
      </c>
      <c r="G8" s="60">
        <v>9</v>
      </c>
      <c r="H8" s="60">
        <v>6</v>
      </c>
      <c r="I8" s="60">
        <v>7</v>
      </c>
      <c r="J8" s="60">
        <v>4.8</v>
      </c>
      <c r="K8" s="60">
        <v>3</v>
      </c>
      <c r="L8" s="60">
        <v>4</v>
      </c>
      <c r="M8" s="60">
        <v>4</v>
      </c>
      <c r="N8" s="60">
        <v>3</v>
      </c>
      <c r="O8" s="60">
        <v>3.2</v>
      </c>
      <c r="P8" s="60">
        <v>3</v>
      </c>
      <c r="Q8" s="60">
        <v>2.4</v>
      </c>
      <c r="R8" s="61">
        <f t="shared" si="0"/>
        <v>81.7</v>
      </c>
    </row>
    <row r="9" spans="1:18" x14ac:dyDescent="0.2">
      <c r="A9" s="86" t="s">
        <v>16</v>
      </c>
      <c r="B9" s="86"/>
      <c r="C9" s="86"/>
      <c r="D9" s="86"/>
      <c r="E9" s="60">
        <v>6.8</v>
      </c>
      <c r="F9" s="60">
        <v>17</v>
      </c>
      <c r="G9" s="60">
        <v>6</v>
      </c>
      <c r="H9" s="60">
        <v>0</v>
      </c>
      <c r="I9" s="60">
        <v>6</v>
      </c>
      <c r="J9" s="60">
        <v>4.8</v>
      </c>
      <c r="K9" s="60">
        <v>4</v>
      </c>
      <c r="L9" s="60">
        <v>4</v>
      </c>
      <c r="M9" s="60">
        <v>2</v>
      </c>
      <c r="N9" s="60">
        <v>4</v>
      </c>
      <c r="O9" s="60">
        <v>3.2</v>
      </c>
      <c r="P9" s="60">
        <v>2.4</v>
      </c>
      <c r="Q9" s="60">
        <v>1.7999999999999998</v>
      </c>
      <c r="R9" s="61">
        <f t="shared" si="0"/>
        <v>61.999999999999993</v>
      </c>
    </row>
    <row r="16" spans="1:18" x14ac:dyDescent="0.2">
      <c r="J16" s="20"/>
    </row>
  </sheetData>
  <mergeCells count="9">
    <mergeCell ref="A1:H1"/>
    <mergeCell ref="C2:G2"/>
    <mergeCell ref="A9:D9"/>
    <mergeCell ref="A6:D6"/>
    <mergeCell ref="A5:D5"/>
    <mergeCell ref="A3:D3"/>
    <mergeCell ref="A4:D4"/>
    <mergeCell ref="A7:D7"/>
    <mergeCell ref="A8:D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K4" sqref="K4"/>
    </sheetView>
  </sheetViews>
  <sheetFormatPr defaultRowHeight="15" x14ac:dyDescent="0.2"/>
  <cols>
    <col min="1" max="1" width="42.5703125" style="1" customWidth="1"/>
    <col min="2" max="7" width="7.5703125" style="1" customWidth="1"/>
    <col min="8" max="9" width="7.5703125" style="57" customWidth="1"/>
    <col min="10" max="10" width="7.5703125" style="21" customWidth="1"/>
    <col min="11" max="12" width="7.5703125" style="1" customWidth="1"/>
    <col min="13" max="13" width="10.42578125" style="1" customWidth="1"/>
    <col min="14" max="14" width="12.140625" style="1" customWidth="1"/>
    <col min="15" max="15" width="11.7109375" style="1" customWidth="1"/>
    <col min="16" max="16384" width="9.140625" style="1"/>
  </cols>
  <sheetData>
    <row r="1" spans="1:13" ht="15.75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ht="26.25" customHeight="1" x14ac:dyDescent="0.2">
      <c r="A2" s="90" t="s">
        <v>25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5.75" thickBot="1" x14ac:dyDescent="0.25">
      <c r="L3" s="2"/>
      <c r="M3" s="2"/>
    </row>
    <row r="4" spans="1:13" s="7" customFormat="1" ht="124.5" customHeight="1" thickBot="1" x14ac:dyDescent="0.25">
      <c r="A4" s="3" t="s">
        <v>1</v>
      </c>
      <c r="B4" s="4" t="s">
        <v>56</v>
      </c>
      <c r="C4" s="4" t="s">
        <v>57</v>
      </c>
      <c r="D4" s="4" t="s">
        <v>58</v>
      </c>
      <c r="E4" s="4" t="s">
        <v>59</v>
      </c>
      <c r="F4" s="4" t="s">
        <v>60</v>
      </c>
      <c r="G4" s="4" t="s">
        <v>61</v>
      </c>
      <c r="H4" s="4" t="s">
        <v>62</v>
      </c>
      <c r="I4" s="4" t="s">
        <v>63</v>
      </c>
      <c r="J4" s="4" t="s">
        <v>64</v>
      </c>
      <c r="K4" s="11" t="s">
        <v>65</v>
      </c>
      <c r="L4" s="5" t="s">
        <v>2</v>
      </c>
      <c r="M4" s="6" t="s">
        <v>3</v>
      </c>
    </row>
    <row r="5" spans="1:13" ht="16.5" customHeight="1" x14ac:dyDescent="0.2">
      <c r="A5" s="8" t="str">
        <f>'10'!A4:D4</f>
        <v>Compulink Business Systems</v>
      </c>
      <c r="B5" s="9">
        <f>'1'!R4</f>
        <v>80.600000000000009</v>
      </c>
      <c r="C5" s="9">
        <f>'2'!R4</f>
        <v>74</v>
      </c>
      <c r="D5" s="9">
        <f>'3'!R4</f>
        <v>78.500000000000014</v>
      </c>
      <c r="E5" s="9">
        <f>'4'!R4</f>
        <v>71.800000000000011</v>
      </c>
      <c r="F5" s="9">
        <f>'5'!R4</f>
        <v>73.7</v>
      </c>
      <c r="G5" s="9">
        <f>'6'!R4</f>
        <v>59.599999999999994</v>
      </c>
      <c r="H5" s="9">
        <f>'7'!R4</f>
        <v>81.599999999999994</v>
      </c>
      <c r="I5" s="9">
        <f>'8'!R4</f>
        <v>85.96</v>
      </c>
      <c r="J5" s="9">
        <f>' 9'!R4</f>
        <v>82.600000000000009</v>
      </c>
      <c r="K5" s="9">
        <f>'10'!R4</f>
        <v>88.1</v>
      </c>
      <c r="L5" s="9">
        <f>AVERAGE(B5:K5)</f>
        <v>77.646000000000015</v>
      </c>
      <c r="M5" s="10">
        <f>RANK(L5,$L$5:$L$10,0)</f>
        <v>1</v>
      </c>
    </row>
    <row r="6" spans="1:13" ht="16.5" customHeight="1" x14ac:dyDescent="0.2">
      <c r="A6" s="8" t="str">
        <f>'10'!A5:D5</f>
        <v xml:space="preserve">Eclinical Works </v>
      </c>
      <c r="B6" s="9">
        <f>'1'!R5</f>
        <v>71.099999999999994</v>
      </c>
      <c r="C6" s="9">
        <f>'2'!R5</f>
        <v>39</v>
      </c>
      <c r="D6" s="9">
        <f>'3'!R5</f>
        <v>68</v>
      </c>
      <c r="E6" s="9">
        <f>'4'!R5</f>
        <v>49.8</v>
      </c>
      <c r="F6" s="9">
        <f>'5'!R5</f>
        <v>58.699999999999996</v>
      </c>
      <c r="G6" s="9">
        <f>'6'!R5</f>
        <v>60.4</v>
      </c>
      <c r="H6" s="9">
        <f>'7'!R5</f>
        <v>62.3</v>
      </c>
      <c r="I6" s="9">
        <f>'8'!R5</f>
        <v>57.199999999999996</v>
      </c>
      <c r="J6" s="9">
        <f>' 9'!R5</f>
        <v>46.1</v>
      </c>
      <c r="K6" s="9">
        <f>'10'!R5</f>
        <v>33.799999999999997</v>
      </c>
      <c r="L6" s="9">
        <f t="shared" ref="L6:L10" si="0">AVERAGE(B6:K6)</f>
        <v>54.639999999999986</v>
      </c>
      <c r="M6" s="10">
        <f t="shared" ref="M6:M10" si="1">RANK(L6,$L$5:$L$10,0)</f>
        <v>5</v>
      </c>
    </row>
    <row r="7" spans="1:13" x14ac:dyDescent="0.2">
      <c r="A7" s="8" t="str">
        <f>'10'!A6:D6</f>
        <v>Fan’s Global SocialNGN, LLC</v>
      </c>
      <c r="B7" s="9">
        <f>'1'!R6</f>
        <v>6.5</v>
      </c>
      <c r="C7" s="9">
        <f>'2'!R6</f>
        <v>0</v>
      </c>
      <c r="D7" s="9">
        <f>'3'!R6</f>
        <v>21.799999999999997</v>
      </c>
      <c r="E7" s="9">
        <f>'4'!R6</f>
        <v>0</v>
      </c>
      <c r="F7" s="9">
        <f>'5'!R6</f>
        <v>19.400000000000002</v>
      </c>
      <c r="G7" s="9">
        <f>'6'!R6</f>
        <v>0</v>
      </c>
      <c r="H7" s="9">
        <f>'7'!R6</f>
        <v>20.000000000000004</v>
      </c>
      <c r="I7" s="9">
        <f>'8'!R6</f>
        <v>20.000000000000004</v>
      </c>
      <c r="J7" s="9">
        <f>' 9'!R6</f>
        <v>19.400000000000002</v>
      </c>
      <c r="K7" s="9">
        <f>'10'!R6</f>
        <v>5.3</v>
      </c>
      <c r="L7" s="9">
        <f t="shared" si="0"/>
        <v>11.24</v>
      </c>
      <c r="M7" s="10">
        <f t="shared" si="1"/>
        <v>6</v>
      </c>
    </row>
    <row r="8" spans="1:13" x14ac:dyDescent="0.2">
      <c r="A8" s="8" t="str">
        <f>'10'!A7:D7</f>
        <v>NextGen HealthCare</v>
      </c>
      <c r="B8" s="9">
        <f>'1'!R7</f>
        <v>84.5</v>
      </c>
      <c r="C8" s="9">
        <f>'2'!R7</f>
        <v>65.7</v>
      </c>
      <c r="D8" s="9">
        <f>'3'!R7</f>
        <v>76.399999999999977</v>
      </c>
      <c r="E8" s="9">
        <f>'4'!R7</f>
        <v>67.800000000000011</v>
      </c>
      <c r="F8" s="9">
        <f>'5'!R7</f>
        <v>72.599999999999994</v>
      </c>
      <c r="G8" s="9">
        <f>'6'!R7</f>
        <v>48.8</v>
      </c>
      <c r="H8" s="9">
        <f>'7'!R7</f>
        <v>80.2</v>
      </c>
      <c r="I8" s="9">
        <f>'8'!R7</f>
        <v>85.6</v>
      </c>
      <c r="J8" s="9">
        <f>' 9'!R7</f>
        <v>72.900000000000006</v>
      </c>
      <c r="K8" s="9">
        <f>'10'!R7</f>
        <v>72</v>
      </c>
      <c r="L8" s="9">
        <f t="shared" si="0"/>
        <v>72.650000000000006</v>
      </c>
      <c r="M8" s="10">
        <f t="shared" si="1"/>
        <v>2</v>
      </c>
    </row>
    <row r="9" spans="1:13" x14ac:dyDescent="0.2">
      <c r="A9" s="8" t="str">
        <f>'10'!A8:D8</f>
        <v>Revolution HER</v>
      </c>
      <c r="B9" s="9">
        <f>'1'!R8</f>
        <v>87.300000000000011</v>
      </c>
      <c r="C9" s="9">
        <f>'2'!R8</f>
        <v>56.800000000000004</v>
      </c>
      <c r="D9" s="9">
        <f>'3'!R8</f>
        <v>75.95</v>
      </c>
      <c r="E9" s="9">
        <f>'4'!R8</f>
        <v>55.2</v>
      </c>
      <c r="F9" s="9">
        <f>'5'!R8</f>
        <v>68.800000000000011</v>
      </c>
      <c r="G9" s="9">
        <f>'6'!R8</f>
        <v>61.199999999999989</v>
      </c>
      <c r="H9" s="9">
        <f>'7'!R8</f>
        <v>75.7</v>
      </c>
      <c r="I9" s="9">
        <f>'8'!R8</f>
        <v>81.28</v>
      </c>
      <c r="J9" s="9">
        <f>' 9'!R8</f>
        <v>74.8</v>
      </c>
      <c r="K9" s="9">
        <f>'10'!R8</f>
        <v>81.7</v>
      </c>
      <c r="L9" s="9">
        <f t="shared" si="0"/>
        <v>71.873000000000005</v>
      </c>
      <c r="M9" s="10">
        <f t="shared" si="1"/>
        <v>3</v>
      </c>
    </row>
    <row r="10" spans="1:13" x14ac:dyDescent="0.2">
      <c r="A10" s="8" t="str">
        <f>'10'!A9:D9</f>
        <v>Virtual OfficeWare</v>
      </c>
      <c r="B10" s="9">
        <f>'1'!R9</f>
        <v>75.2</v>
      </c>
      <c r="C10" s="9">
        <f>'2'!R9</f>
        <v>4.4000000000000004</v>
      </c>
      <c r="D10" s="9">
        <f>'3'!R9</f>
        <v>82.949999999999989</v>
      </c>
      <c r="E10" s="9">
        <f>'4'!R9</f>
        <v>48.599999999999994</v>
      </c>
      <c r="F10" s="9">
        <f>'5'!R9</f>
        <v>70.699999999999989</v>
      </c>
      <c r="G10" s="9">
        <f>'6'!R9</f>
        <v>56.199999999999989</v>
      </c>
      <c r="H10" s="9">
        <f>'7'!R9</f>
        <v>60.699999999999996</v>
      </c>
      <c r="I10" s="9">
        <f>'8'!R9</f>
        <v>67.499999999999986</v>
      </c>
      <c r="J10" s="9">
        <f>' 9'!R9</f>
        <v>38</v>
      </c>
      <c r="K10" s="9">
        <f>'10'!R9</f>
        <v>61.999999999999993</v>
      </c>
      <c r="L10" s="9">
        <f t="shared" si="0"/>
        <v>56.625</v>
      </c>
      <c r="M10" s="10">
        <f t="shared" si="1"/>
        <v>4</v>
      </c>
    </row>
  </sheetData>
  <mergeCells count="2">
    <mergeCell ref="A1:M1"/>
    <mergeCell ref="A2:M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25"/>
  <sheetViews>
    <sheetView tabSelected="1" workbookViewId="0">
      <selection activeCell="B5" sqref="B5"/>
    </sheetView>
  </sheetViews>
  <sheetFormatPr defaultRowHeight="12.75" x14ac:dyDescent="0.2"/>
  <cols>
    <col min="1" max="1" width="2" style="20" customWidth="1"/>
    <col min="2" max="2" width="27.5703125" style="20" bestFit="1" customWidth="1"/>
    <col min="3" max="3" width="12" style="20" customWidth="1"/>
    <col min="4" max="5" width="10.7109375" style="20" customWidth="1"/>
    <col min="6" max="6" width="12.140625" style="20" customWidth="1"/>
    <col min="7" max="8" width="10.42578125" style="20" customWidth="1"/>
    <col min="9" max="9" width="11.42578125" style="20" customWidth="1"/>
    <col min="10" max="11" width="9" style="20" customWidth="1"/>
    <col min="12" max="12" width="11.42578125" style="20" customWidth="1"/>
    <col min="13" max="14" width="10" style="20" customWidth="1"/>
    <col min="15" max="15" width="11.42578125" style="20" customWidth="1"/>
    <col min="16" max="17" width="10" style="20" customWidth="1"/>
    <col min="18" max="18" width="11.42578125" style="20" customWidth="1"/>
    <col min="19" max="20" width="10" style="20" customWidth="1"/>
    <col min="21" max="21" width="11.42578125" style="20" customWidth="1"/>
    <col min="22" max="23" width="10" style="20" customWidth="1"/>
    <col min="24" max="24" width="11.42578125" style="20" customWidth="1"/>
    <col min="25" max="41" width="10" style="20" customWidth="1"/>
    <col min="42" max="16384" width="9.140625" style="20"/>
  </cols>
  <sheetData>
    <row r="1" spans="2:43" ht="15.75" x14ac:dyDescent="0.25">
      <c r="B1" s="106" t="s">
        <v>27</v>
      </c>
      <c r="C1" s="106"/>
      <c r="D1" s="106"/>
      <c r="E1" s="63" t="str">
        <f>[1]Cover!A6</f>
        <v xml:space="preserve">RFP730-16097 Electronic Health Record 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</row>
    <row r="2" spans="2:43" ht="15.75" customHeight="1" x14ac:dyDescent="0.25">
      <c r="C2" s="63"/>
      <c r="D2" s="63"/>
      <c r="E2" s="63"/>
      <c r="F2" s="63"/>
      <c r="G2" s="63"/>
    </row>
    <row r="3" spans="2:43" ht="15" customHeight="1" x14ac:dyDescent="0.2">
      <c r="B3" s="64" t="s">
        <v>28</v>
      </c>
      <c r="C3" s="107">
        <f>[1]Cover!E13</f>
        <v>0</v>
      </c>
      <c r="D3" s="107"/>
      <c r="E3" s="107"/>
      <c r="F3" s="107"/>
    </row>
    <row r="4" spans="2:43" ht="15" customHeight="1" x14ac:dyDescent="0.2">
      <c r="F4" s="57"/>
    </row>
    <row r="5" spans="2:43" ht="16.5" thickBot="1" x14ac:dyDescent="0.3">
      <c r="B5" s="57"/>
      <c r="C5" s="105" t="s">
        <v>29</v>
      </c>
      <c r="D5" s="105"/>
      <c r="E5" s="105"/>
      <c r="F5" s="105" t="s">
        <v>6</v>
      </c>
      <c r="G5" s="105"/>
      <c r="H5" s="105"/>
      <c r="I5" s="105" t="s">
        <v>7</v>
      </c>
      <c r="J5" s="105"/>
      <c r="K5" s="105"/>
      <c r="L5" s="105" t="s">
        <v>9</v>
      </c>
      <c r="M5" s="105"/>
      <c r="N5" s="105"/>
      <c r="O5" s="105" t="s">
        <v>10</v>
      </c>
      <c r="P5" s="105"/>
      <c r="Q5" s="105"/>
      <c r="R5" s="105" t="s">
        <v>17</v>
      </c>
      <c r="S5" s="105"/>
      <c r="T5" s="105"/>
      <c r="U5" s="105" t="s">
        <v>18</v>
      </c>
      <c r="V5" s="105"/>
      <c r="W5" s="105"/>
      <c r="X5" s="105" t="s">
        <v>19</v>
      </c>
      <c r="Y5" s="105"/>
      <c r="Z5" s="105"/>
      <c r="AA5" s="105" t="s">
        <v>20</v>
      </c>
      <c r="AB5" s="105"/>
      <c r="AC5" s="105"/>
      <c r="AD5" s="105" t="s">
        <v>21</v>
      </c>
      <c r="AE5" s="105"/>
      <c r="AF5" s="105"/>
      <c r="AG5" s="105" t="s">
        <v>22</v>
      </c>
      <c r="AH5" s="105"/>
      <c r="AI5" s="105"/>
      <c r="AJ5" s="105" t="s">
        <v>23</v>
      </c>
      <c r="AK5" s="105"/>
      <c r="AL5" s="105"/>
      <c r="AM5" s="105" t="s">
        <v>24</v>
      </c>
      <c r="AN5" s="105"/>
      <c r="AO5" s="105"/>
    </row>
    <row r="6" spans="2:43" s="67" customFormat="1" ht="108" customHeight="1" x14ac:dyDescent="0.2">
      <c r="B6" s="65"/>
      <c r="C6" s="102" t="s">
        <v>30</v>
      </c>
      <c r="D6" s="103"/>
      <c r="E6" s="104"/>
      <c r="F6" s="102" t="s">
        <v>31</v>
      </c>
      <c r="G6" s="103"/>
      <c r="H6" s="104"/>
      <c r="I6" s="102" t="s">
        <v>32</v>
      </c>
      <c r="J6" s="103"/>
      <c r="K6" s="104"/>
      <c r="L6" s="102" t="s">
        <v>33</v>
      </c>
      <c r="M6" s="103"/>
      <c r="N6" s="104"/>
      <c r="O6" s="102" t="s">
        <v>34</v>
      </c>
      <c r="P6" s="103"/>
      <c r="Q6" s="104"/>
      <c r="R6" s="102" t="s">
        <v>35</v>
      </c>
      <c r="S6" s="103"/>
      <c r="T6" s="104"/>
      <c r="U6" s="102" t="s">
        <v>36</v>
      </c>
      <c r="V6" s="103"/>
      <c r="W6" s="104"/>
      <c r="X6" s="102" t="s">
        <v>37</v>
      </c>
      <c r="Y6" s="103"/>
      <c r="Z6" s="104"/>
      <c r="AA6" s="102" t="s">
        <v>38</v>
      </c>
      <c r="AB6" s="103"/>
      <c r="AC6" s="104"/>
      <c r="AD6" s="102" t="s">
        <v>39</v>
      </c>
      <c r="AE6" s="103"/>
      <c r="AF6" s="104"/>
      <c r="AG6" s="102" t="s">
        <v>40</v>
      </c>
      <c r="AH6" s="103"/>
      <c r="AI6" s="104"/>
      <c r="AJ6" s="102" t="s">
        <v>41</v>
      </c>
      <c r="AK6" s="103"/>
      <c r="AL6" s="104"/>
      <c r="AM6" s="102" t="s">
        <v>42</v>
      </c>
      <c r="AN6" s="103"/>
      <c r="AO6" s="104"/>
      <c r="AP6" s="66" t="s">
        <v>43</v>
      </c>
    </row>
    <row r="7" spans="2:43" x14ac:dyDescent="0.2">
      <c r="B7" s="68" t="s">
        <v>4</v>
      </c>
      <c r="C7" s="69" t="s">
        <v>44</v>
      </c>
      <c r="D7" s="70" t="s">
        <v>45</v>
      </c>
      <c r="E7" s="71" t="s">
        <v>46</v>
      </c>
      <c r="F7" s="72" t="s">
        <v>44</v>
      </c>
      <c r="G7" s="73" t="s">
        <v>45</v>
      </c>
      <c r="H7" s="74" t="s">
        <v>46</v>
      </c>
      <c r="I7" s="72" t="s">
        <v>44</v>
      </c>
      <c r="J7" s="73" t="s">
        <v>45</v>
      </c>
      <c r="K7" s="74" t="s">
        <v>46</v>
      </c>
      <c r="L7" s="69" t="s">
        <v>44</v>
      </c>
      <c r="M7" s="70" t="s">
        <v>45</v>
      </c>
      <c r="N7" s="71" t="s">
        <v>46</v>
      </c>
      <c r="O7" s="69" t="s">
        <v>44</v>
      </c>
      <c r="P7" s="70" t="s">
        <v>45</v>
      </c>
      <c r="Q7" s="71" t="s">
        <v>46</v>
      </c>
      <c r="R7" s="69" t="s">
        <v>44</v>
      </c>
      <c r="S7" s="70" t="s">
        <v>45</v>
      </c>
      <c r="T7" s="71" t="s">
        <v>46</v>
      </c>
      <c r="U7" s="69" t="s">
        <v>44</v>
      </c>
      <c r="V7" s="70" t="s">
        <v>45</v>
      </c>
      <c r="W7" s="71" t="s">
        <v>46</v>
      </c>
      <c r="X7" s="69" t="s">
        <v>44</v>
      </c>
      <c r="Y7" s="70" t="s">
        <v>45</v>
      </c>
      <c r="Z7" s="71" t="s">
        <v>46</v>
      </c>
      <c r="AA7" s="69" t="s">
        <v>44</v>
      </c>
      <c r="AB7" s="70" t="s">
        <v>45</v>
      </c>
      <c r="AC7" s="71" t="s">
        <v>46</v>
      </c>
      <c r="AD7" s="69" t="s">
        <v>44</v>
      </c>
      <c r="AE7" s="70" t="s">
        <v>45</v>
      </c>
      <c r="AF7" s="71" t="s">
        <v>46</v>
      </c>
      <c r="AG7" s="69" t="s">
        <v>44</v>
      </c>
      <c r="AH7" s="70" t="s">
        <v>45</v>
      </c>
      <c r="AI7" s="71" t="s">
        <v>46</v>
      </c>
      <c r="AJ7" s="69" t="s">
        <v>44</v>
      </c>
      <c r="AK7" s="70" t="s">
        <v>45</v>
      </c>
      <c r="AL7" s="71" t="s">
        <v>46</v>
      </c>
      <c r="AM7" s="69" t="s">
        <v>44</v>
      </c>
      <c r="AN7" s="70" t="s">
        <v>45</v>
      </c>
      <c r="AO7" s="71" t="s">
        <v>46</v>
      </c>
      <c r="AP7" s="75"/>
    </row>
    <row r="8" spans="2:43" x14ac:dyDescent="0.2">
      <c r="B8" s="76" t="str">
        <f>'[1]RFP Submittal'!A4</f>
        <v>Compulink Business Systems</v>
      </c>
      <c r="C8" s="77"/>
      <c r="D8" s="78">
        <f>17/5</f>
        <v>3.4</v>
      </c>
      <c r="E8" s="79">
        <f t="shared" ref="E8:E13" si="0">C8*D8</f>
        <v>0</v>
      </c>
      <c r="F8" s="77"/>
      <c r="G8" s="80">
        <f>17/5</f>
        <v>3.4</v>
      </c>
      <c r="H8" s="81">
        <f t="shared" ref="H8:H13" si="1">F8*G8</f>
        <v>0</v>
      </c>
      <c r="I8" s="77"/>
      <c r="J8" s="80">
        <f>10/5</f>
        <v>2</v>
      </c>
      <c r="K8" s="81">
        <f t="shared" ref="K8:K13" si="2">I8*J8</f>
        <v>0</v>
      </c>
      <c r="L8" s="77"/>
      <c r="M8" s="78">
        <f>10/5</f>
        <v>2</v>
      </c>
      <c r="N8" s="79">
        <f t="shared" ref="N8:N13" si="3">L8*M8</f>
        <v>0</v>
      </c>
      <c r="O8" s="77"/>
      <c r="P8" s="78">
        <f>10/5</f>
        <v>2</v>
      </c>
      <c r="Q8" s="79">
        <f t="shared" ref="Q8:Q13" si="4">O8*P8</f>
        <v>0</v>
      </c>
      <c r="R8" s="77"/>
      <c r="S8" s="78">
        <f>6/5</f>
        <v>1.2</v>
      </c>
      <c r="T8" s="79">
        <f t="shared" ref="T8:T13" si="5">R8*S8</f>
        <v>0</v>
      </c>
      <c r="U8" s="77"/>
      <c r="V8" s="78">
        <f>5/5</f>
        <v>1</v>
      </c>
      <c r="W8" s="79">
        <f t="shared" ref="W8:W13" si="6">U8*V8</f>
        <v>0</v>
      </c>
      <c r="X8" s="77"/>
      <c r="Y8" s="78">
        <f>5/5</f>
        <v>1</v>
      </c>
      <c r="Z8" s="79">
        <f t="shared" ref="Z8:Z13" si="7">X8*Y8</f>
        <v>0</v>
      </c>
      <c r="AA8" s="77"/>
      <c r="AB8" s="78">
        <f>5/5</f>
        <v>1</v>
      </c>
      <c r="AC8" s="79">
        <f t="shared" ref="AC8:AC13" si="8">AA8*AB8</f>
        <v>0</v>
      </c>
      <c r="AD8" s="77"/>
      <c r="AE8" s="78">
        <f>5/5</f>
        <v>1</v>
      </c>
      <c r="AF8" s="79">
        <f t="shared" ref="AF8:AF13" si="9">AD8*AE8</f>
        <v>0</v>
      </c>
      <c r="AG8" s="77"/>
      <c r="AH8" s="78">
        <f>4/5</f>
        <v>0.8</v>
      </c>
      <c r="AI8" s="79">
        <f t="shared" ref="AI8:AI13" si="10">AG8*AH8</f>
        <v>0</v>
      </c>
      <c r="AJ8" s="77"/>
      <c r="AK8" s="78">
        <f>3/5</f>
        <v>0.6</v>
      </c>
      <c r="AL8" s="79">
        <f t="shared" ref="AL8:AL13" si="11">AJ8*AK8</f>
        <v>0</v>
      </c>
      <c r="AM8" s="77"/>
      <c r="AN8" s="78">
        <f>3/5</f>
        <v>0.6</v>
      </c>
      <c r="AO8" s="79">
        <f t="shared" ref="AO8:AO13" si="12">AM8*AN8</f>
        <v>0</v>
      </c>
      <c r="AP8" s="75">
        <f>N8+K8+H8+E8+Q8+T8+W8+Z8+AC8+AF8+AI8+AL8+AO8</f>
        <v>0</v>
      </c>
    </row>
    <row r="9" spans="2:43" x14ac:dyDescent="0.2">
      <c r="B9" s="76" t="str">
        <f>'[1]RFP Submittal'!A5</f>
        <v xml:space="preserve">Eclinical Works </v>
      </c>
      <c r="C9" s="77"/>
      <c r="D9" s="78">
        <f t="shared" ref="D9:D13" si="13">17/5</f>
        <v>3.4</v>
      </c>
      <c r="E9" s="79">
        <f t="shared" si="0"/>
        <v>0</v>
      </c>
      <c r="F9" s="77"/>
      <c r="G9" s="80">
        <f t="shared" ref="G9:G13" si="14">17/5</f>
        <v>3.4</v>
      </c>
      <c r="H9" s="81">
        <f t="shared" si="1"/>
        <v>0</v>
      </c>
      <c r="I9" s="77"/>
      <c r="J9" s="80">
        <f t="shared" ref="J9:J13" si="15">10/5</f>
        <v>2</v>
      </c>
      <c r="K9" s="81">
        <f t="shared" si="2"/>
        <v>0</v>
      </c>
      <c r="L9" s="77"/>
      <c r="M9" s="78">
        <f t="shared" ref="M9:M13" si="16">10/5</f>
        <v>2</v>
      </c>
      <c r="N9" s="79">
        <f t="shared" si="3"/>
        <v>0</v>
      </c>
      <c r="O9" s="77"/>
      <c r="P9" s="78">
        <f t="shared" ref="P9:P13" si="17">10/5</f>
        <v>2</v>
      </c>
      <c r="Q9" s="79">
        <f t="shared" si="4"/>
        <v>0</v>
      </c>
      <c r="R9" s="77"/>
      <c r="S9" s="78">
        <f t="shared" ref="S9:S13" si="18">6/5</f>
        <v>1.2</v>
      </c>
      <c r="T9" s="79">
        <f t="shared" si="5"/>
        <v>0</v>
      </c>
      <c r="U9" s="77"/>
      <c r="V9" s="78">
        <f t="shared" ref="V9:V13" si="19">5/5</f>
        <v>1</v>
      </c>
      <c r="W9" s="79">
        <f t="shared" si="6"/>
        <v>0</v>
      </c>
      <c r="X9" s="77"/>
      <c r="Y9" s="78">
        <f t="shared" ref="Y9:Y13" si="20">5/5</f>
        <v>1</v>
      </c>
      <c r="Z9" s="79">
        <f t="shared" si="7"/>
        <v>0</v>
      </c>
      <c r="AA9" s="77"/>
      <c r="AB9" s="78">
        <f t="shared" ref="AB9:AB13" si="21">5/5</f>
        <v>1</v>
      </c>
      <c r="AC9" s="79">
        <f t="shared" si="8"/>
        <v>0</v>
      </c>
      <c r="AD9" s="77"/>
      <c r="AE9" s="78">
        <f t="shared" ref="AE9:AE13" si="22">5/5</f>
        <v>1</v>
      </c>
      <c r="AF9" s="79">
        <f t="shared" si="9"/>
        <v>0</v>
      </c>
      <c r="AG9" s="77"/>
      <c r="AH9" s="78">
        <f t="shared" ref="AH9:AH13" si="23">4/5</f>
        <v>0.8</v>
      </c>
      <c r="AI9" s="79">
        <f t="shared" si="10"/>
        <v>0</v>
      </c>
      <c r="AJ9" s="77"/>
      <c r="AK9" s="78">
        <f t="shared" ref="AK9:AK13" si="24">3/5</f>
        <v>0.6</v>
      </c>
      <c r="AL9" s="79">
        <f t="shared" si="11"/>
        <v>0</v>
      </c>
      <c r="AM9" s="77"/>
      <c r="AN9" s="78">
        <f t="shared" ref="AN9:AN13" si="25">3/5</f>
        <v>0.6</v>
      </c>
      <c r="AO9" s="79">
        <f t="shared" si="12"/>
        <v>0</v>
      </c>
      <c r="AP9" s="75">
        <f t="shared" ref="AP9:AP13" si="26">N9+K9+H9+E9+Q9+T9+W9+Z9+AC9+AF9+AI9+AL9+AO9</f>
        <v>0</v>
      </c>
    </row>
    <row r="10" spans="2:43" x14ac:dyDescent="0.2">
      <c r="B10" s="76" t="str">
        <f>'[1]RFP Submittal'!A6</f>
        <v>Fan’s Global SocialNGN, LLC</v>
      </c>
      <c r="C10" s="77"/>
      <c r="D10" s="78">
        <f t="shared" si="13"/>
        <v>3.4</v>
      </c>
      <c r="E10" s="79">
        <f t="shared" si="0"/>
        <v>0</v>
      </c>
      <c r="F10" s="77"/>
      <c r="G10" s="80">
        <f t="shared" si="14"/>
        <v>3.4</v>
      </c>
      <c r="H10" s="81">
        <f t="shared" si="1"/>
        <v>0</v>
      </c>
      <c r="I10" s="77"/>
      <c r="J10" s="80">
        <f t="shared" si="15"/>
        <v>2</v>
      </c>
      <c r="K10" s="81">
        <f t="shared" si="2"/>
        <v>0</v>
      </c>
      <c r="L10" s="77"/>
      <c r="M10" s="78">
        <f t="shared" si="16"/>
        <v>2</v>
      </c>
      <c r="N10" s="79">
        <f t="shared" si="3"/>
        <v>0</v>
      </c>
      <c r="O10" s="77"/>
      <c r="P10" s="78">
        <f t="shared" si="17"/>
        <v>2</v>
      </c>
      <c r="Q10" s="79">
        <f t="shared" si="4"/>
        <v>0</v>
      </c>
      <c r="R10" s="77"/>
      <c r="S10" s="78">
        <f t="shared" si="18"/>
        <v>1.2</v>
      </c>
      <c r="T10" s="79">
        <f t="shared" si="5"/>
        <v>0</v>
      </c>
      <c r="U10" s="77"/>
      <c r="V10" s="78">
        <f t="shared" si="19"/>
        <v>1</v>
      </c>
      <c r="W10" s="79">
        <f t="shared" si="6"/>
        <v>0</v>
      </c>
      <c r="X10" s="77"/>
      <c r="Y10" s="78">
        <f t="shared" si="20"/>
        <v>1</v>
      </c>
      <c r="Z10" s="79">
        <f t="shared" si="7"/>
        <v>0</v>
      </c>
      <c r="AA10" s="77"/>
      <c r="AB10" s="78">
        <f t="shared" si="21"/>
        <v>1</v>
      </c>
      <c r="AC10" s="79">
        <f t="shared" si="8"/>
        <v>0</v>
      </c>
      <c r="AD10" s="77"/>
      <c r="AE10" s="78">
        <f t="shared" si="22"/>
        <v>1</v>
      </c>
      <c r="AF10" s="79">
        <f t="shared" si="9"/>
        <v>0</v>
      </c>
      <c r="AG10" s="77"/>
      <c r="AH10" s="78">
        <f t="shared" si="23"/>
        <v>0.8</v>
      </c>
      <c r="AI10" s="79">
        <f t="shared" si="10"/>
        <v>0</v>
      </c>
      <c r="AJ10" s="77"/>
      <c r="AK10" s="78">
        <f t="shared" si="24"/>
        <v>0.6</v>
      </c>
      <c r="AL10" s="79">
        <f t="shared" si="11"/>
        <v>0</v>
      </c>
      <c r="AM10" s="77"/>
      <c r="AN10" s="78">
        <f t="shared" si="25"/>
        <v>0.6</v>
      </c>
      <c r="AO10" s="79">
        <f t="shared" si="12"/>
        <v>0</v>
      </c>
      <c r="AP10" s="75">
        <f t="shared" si="26"/>
        <v>0</v>
      </c>
    </row>
    <row r="11" spans="2:43" x14ac:dyDescent="0.2">
      <c r="B11" s="76" t="str">
        <f>'[1]RFP Submittal'!A7</f>
        <v>NextGen HealthCare</v>
      </c>
      <c r="C11" s="77"/>
      <c r="D11" s="78">
        <f t="shared" si="13"/>
        <v>3.4</v>
      </c>
      <c r="E11" s="79">
        <f t="shared" si="0"/>
        <v>0</v>
      </c>
      <c r="F11" s="77"/>
      <c r="G11" s="80">
        <f t="shared" si="14"/>
        <v>3.4</v>
      </c>
      <c r="H11" s="81">
        <f t="shared" si="1"/>
        <v>0</v>
      </c>
      <c r="I11" s="77"/>
      <c r="J11" s="80">
        <f t="shared" si="15"/>
        <v>2</v>
      </c>
      <c r="K11" s="81">
        <f t="shared" si="2"/>
        <v>0</v>
      </c>
      <c r="L11" s="77"/>
      <c r="M11" s="78">
        <f t="shared" si="16"/>
        <v>2</v>
      </c>
      <c r="N11" s="79">
        <f t="shared" si="3"/>
        <v>0</v>
      </c>
      <c r="O11" s="77"/>
      <c r="P11" s="78">
        <f t="shared" si="17"/>
        <v>2</v>
      </c>
      <c r="Q11" s="79">
        <f t="shared" si="4"/>
        <v>0</v>
      </c>
      <c r="R11" s="77"/>
      <c r="S11" s="78">
        <f t="shared" si="18"/>
        <v>1.2</v>
      </c>
      <c r="T11" s="79">
        <f t="shared" si="5"/>
        <v>0</v>
      </c>
      <c r="U11" s="77"/>
      <c r="V11" s="78">
        <f t="shared" si="19"/>
        <v>1</v>
      </c>
      <c r="W11" s="79">
        <f t="shared" si="6"/>
        <v>0</v>
      </c>
      <c r="X11" s="77"/>
      <c r="Y11" s="78">
        <f t="shared" si="20"/>
        <v>1</v>
      </c>
      <c r="Z11" s="79">
        <f t="shared" si="7"/>
        <v>0</v>
      </c>
      <c r="AA11" s="77"/>
      <c r="AB11" s="78">
        <f t="shared" si="21"/>
        <v>1</v>
      </c>
      <c r="AC11" s="79">
        <f t="shared" si="8"/>
        <v>0</v>
      </c>
      <c r="AD11" s="77"/>
      <c r="AE11" s="78">
        <f t="shared" si="22"/>
        <v>1</v>
      </c>
      <c r="AF11" s="79">
        <f t="shared" si="9"/>
        <v>0</v>
      </c>
      <c r="AG11" s="77"/>
      <c r="AH11" s="78">
        <f t="shared" si="23"/>
        <v>0.8</v>
      </c>
      <c r="AI11" s="79">
        <f t="shared" si="10"/>
        <v>0</v>
      </c>
      <c r="AJ11" s="77"/>
      <c r="AK11" s="78">
        <f t="shared" si="24"/>
        <v>0.6</v>
      </c>
      <c r="AL11" s="79">
        <f t="shared" si="11"/>
        <v>0</v>
      </c>
      <c r="AM11" s="77"/>
      <c r="AN11" s="78">
        <f t="shared" si="25"/>
        <v>0.6</v>
      </c>
      <c r="AO11" s="79">
        <f t="shared" si="12"/>
        <v>0</v>
      </c>
      <c r="AP11" s="75">
        <f t="shared" si="26"/>
        <v>0</v>
      </c>
    </row>
    <row r="12" spans="2:43" x14ac:dyDescent="0.2">
      <c r="B12" s="76" t="str">
        <f>'[1]RFP Submittal'!A8</f>
        <v>Revolution HER</v>
      </c>
      <c r="C12" s="77"/>
      <c r="D12" s="78">
        <f t="shared" si="13"/>
        <v>3.4</v>
      </c>
      <c r="E12" s="79">
        <f t="shared" si="0"/>
        <v>0</v>
      </c>
      <c r="F12" s="77"/>
      <c r="G12" s="80">
        <f t="shared" si="14"/>
        <v>3.4</v>
      </c>
      <c r="H12" s="81">
        <f t="shared" si="1"/>
        <v>0</v>
      </c>
      <c r="I12" s="77"/>
      <c r="J12" s="80">
        <f t="shared" si="15"/>
        <v>2</v>
      </c>
      <c r="K12" s="81">
        <f t="shared" si="2"/>
        <v>0</v>
      </c>
      <c r="L12" s="77"/>
      <c r="M12" s="78">
        <f t="shared" si="16"/>
        <v>2</v>
      </c>
      <c r="N12" s="79">
        <f t="shared" si="3"/>
        <v>0</v>
      </c>
      <c r="O12" s="77"/>
      <c r="P12" s="78">
        <f t="shared" si="17"/>
        <v>2</v>
      </c>
      <c r="Q12" s="79">
        <f t="shared" si="4"/>
        <v>0</v>
      </c>
      <c r="R12" s="77"/>
      <c r="S12" s="78">
        <f t="shared" si="18"/>
        <v>1.2</v>
      </c>
      <c r="T12" s="79">
        <f t="shared" si="5"/>
        <v>0</v>
      </c>
      <c r="U12" s="77"/>
      <c r="V12" s="78">
        <f t="shared" si="19"/>
        <v>1</v>
      </c>
      <c r="W12" s="79">
        <f t="shared" si="6"/>
        <v>0</v>
      </c>
      <c r="X12" s="77"/>
      <c r="Y12" s="78">
        <f t="shared" si="20"/>
        <v>1</v>
      </c>
      <c r="Z12" s="79">
        <f t="shared" si="7"/>
        <v>0</v>
      </c>
      <c r="AA12" s="77"/>
      <c r="AB12" s="78">
        <f t="shared" si="21"/>
        <v>1</v>
      </c>
      <c r="AC12" s="79">
        <f t="shared" si="8"/>
        <v>0</v>
      </c>
      <c r="AD12" s="77"/>
      <c r="AE12" s="78">
        <f t="shared" si="22"/>
        <v>1</v>
      </c>
      <c r="AF12" s="79">
        <f t="shared" si="9"/>
        <v>0</v>
      </c>
      <c r="AG12" s="77"/>
      <c r="AH12" s="78">
        <f t="shared" si="23"/>
        <v>0.8</v>
      </c>
      <c r="AI12" s="79">
        <f t="shared" si="10"/>
        <v>0</v>
      </c>
      <c r="AJ12" s="77"/>
      <c r="AK12" s="78">
        <f t="shared" si="24"/>
        <v>0.6</v>
      </c>
      <c r="AL12" s="79">
        <f t="shared" si="11"/>
        <v>0</v>
      </c>
      <c r="AM12" s="77"/>
      <c r="AN12" s="78">
        <f t="shared" si="25"/>
        <v>0.6</v>
      </c>
      <c r="AO12" s="79">
        <f t="shared" si="12"/>
        <v>0</v>
      </c>
      <c r="AP12" s="75">
        <f t="shared" si="26"/>
        <v>0</v>
      </c>
    </row>
    <row r="13" spans="2:43" x14ac:dyDescent="0.2">
      <c r="B13" s="76" t="str">
        <f>'[1]RFP Submittal'!A9</f>
        <v>Virtual OfficeWare</v>
      </c>
      <c r="C13" s="77"/>
      <c r="D13" s="78">
        <f t="shared" si="13"/>
        <v>3.4</v>
      </c>
      <c r="E13" s="79">
        <f t="shared" si="0"/>
        <v>0</v>
      </c>
      <c r="F13" s="77"/>
      <c r="G13" s="80">
        <f t="shared" si="14"/>
        <v>3.4</v>
      </c>
      <c r="H13" s="81">
        <f t="shared" si="1"/>
        <v>0</v>
      </c>
      <c r="I13" s="77"/>
      <c r="J13" s="80">
        <f t="shared" si="15"/>
        <v>2</v>
      </c>
      <c r="K13" s="81">
        <f t="shared" si="2"/>
        <v>0</v>
      </c>
      <c r="L13" s="77"/>
      <c r="M13" s="78">
        <f t="shared" si="16"/>
        <v>2</v>
      </c>
      <c r="N13" s="79">
        <f t="shared" si="3"/>
        <v>0</v>
      </c>
      <c r="O13" s="77"/>
      <c r="P13" s="78">
        <f t="shared" si="17"/>
        <v>2</v>
      </c>
      <c r="Q13" s="79">
        <f t="shared" si="4"/>
        <v>0</v>
      </c>
      <c r="R13" s="77"/>
      <c r="S13" s="78">
        <f t="shared" si="18"/>
        <v>1.2</v>
      </c>
      <c r="T13" s="79">
        <f t="shared" si="5"/>
        <v>0</v>
      </c>
      <c r="U13" s="77"/>
      <c r="V13" s="78">
        <f t="shared" si="19"/>
        <v>1</v>
      </c>
      <c r="W13" s="79">
        <f t="shared" si="6"/>
        <v>0</v>
      </c>
      <c r="X13" s="77"/>
      <c r="Y13" s="78">
        <f t="shared" si="20"/>
        <v>1</v>
      </c>
      <c r="Z13" s="79">
        <f t="shared" si="7"/>
        <v>0</v>
      </c>
      <c r="AA13" s="77"/>
      <c r="AB13" s="78">
        <f t="shared" si="21"/>
        <v>1</v>
      </c>
      <c r="AC13" s="79">
        <f t="shared" si="8"/>
        <v>0</v>
      </c>
      <c r="AD13" s="77"/>
      <c r="AE13" s="78">
        <f t="shared" si="22"/>
        <v>1</v>
      </c>
      <c r="AF13" s="79">
        <f t="shared" si="9"/>
        <v>0</v>
      </c>
      <c r="AG13" s="77"/>
      <c r="AH13" s="78">
        <f t="shared" si="23"/>
        <v>0.8</v>
      </c>
      <c r="AI13" s="79">
        <f t="shared" si="10"/>
        <v>0</v>
      </c>
      <c r="AJ13" s="77"/>
      <c r="AK13" s="78">
        <f t="shared" si="24"/>
        <v>0.6</v>
      </c>
      <c r="AL13" s="79">
        <f t="shared" si="11"/>
        <v>0</v>
      </c>
      <c r="AM13" s="77"/>
      <c r="AN13" s="78">
        <f t="shared" si="25"/>
        <v>0.6</v>
      </c>
      <c r="AO13" s="79">
        <f t="shared" si="12"/>
        <v>0</v>
      </c>
      <c r="AP13" s="82">
        <f t="shared" si="26"/>
        <v>0</v>
      </c>
    </row>
    <row r="14" spans="2:43" x14ac:dyDescent="0.2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</row>
    <row r="15" spans="2:43" x14ac:dyDescent="0.2">
      <c r="B15" s="93" t="s">
        <v>47</v>
      </c>
      <c r="C15" s="94"/>
      <c r="D15" s="94"/>
      <c r="E15" s="95"/>
      <c r="F15" s="83"/>
      <c r="G15" s="83" t="s">
        <v>48</v>
      </c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</row>
    <row r="16" spans="2:43" x14ac:dyDescent="0.2">
      <c r="B16" s="96"/>
      <c r="C16" s="97"/>
      <c r="D16" s="97"/>
      <c r="E16" s="98"/>
      <c r="F16" s="83"/>
      <c r="G16" s="83" t="s">
        <v>49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</row>
    <row r="17" spans="2:42" x14ac:dyDescent="0.2">
      <c r="B17" s="96"/>
      <c r="C17" s="97"/>
      <c r="D17" s="97"/>
      <c r="E17" s="98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</row>
    <row r="18" spans="2:42" x14ac:dyDescent="0.2">
      <c r="B18" s="99"/>
      <c r="C18" s="100"/>
      <c r="D18" s="100"/>
      <c r="E18" s="10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</row>
    <row r="20" spans="2:42" x14ac:dyDescent="0.2">
      <c r="B20" s="91" t="s">
        <v>50</v>
      </c>
      <c r="C20" s="92"/>
      <c r="D20" s="92"/>
      <c r="E20" s="92"/>
      <c r="V20" s="18"/>
    </row>
    <row r="21" spans="2:42" x14ac:dyDescent="0.2">
      <c r="B21" s="91" t="s">
        <v>51</v>
      </c>
      <c r="C21" s="92"/>
      <c r="D21" s="92"/>
      <c r="E21" s="92"/>
    </row>
    <row r="22" spans="2:42" x14ac:dyDescent="0.2">
      <c r="B22" s="91" t="s">
        <v>52</v>
      </c>
      <c r="C22" s="92"/>
      <c r="D22" s="92"/>
      <c r="E22" s="92"/>
    </row>
    <row r="23" spans="2:42" x14ac:dyDescent="0.2">
      <c r="B23" s="91" t="s">
        <v>53</v>
      </c>
      <c r="C23" s="92"/>
      <c r="D23" s="92"/>
      <c r="E23" s="92"/>
    </row>
    <row r="24" spans="2:42" x14ac:dyDescent="0.2">
      <c r="B24" s="91" t="s">
        <v>54</v>
      </c>
      <c r="C24" s="92"/>
      <c r="D24" s="92"/>
      <c r="E24" s="92"/>
    </row>
    <row r="25" spans="2:42" x14ac:dyDescent="0.2">
      <c r="B25" s="91" t="s">
        <v>55</v>
      </c>
      <c r="C25" s="92"/>
      <c r="D25" s="92"/>
      <c r="E25" s="92"/>
    </row>
  </sheetData>
  <sheetProtection sheet="1" objects="1" scenarios="1"/>
  <mergeCells count="35">
    <mergeCell ref="AD5:AF5"/>
    <mergeCell ref="B1:D1"/>
    <mergeCell ref="C3:F3"/>
    <mergeCell ref="C5:E5"/>
    <mergeCell ref="F5:H5"/>
    <mergeCell ref="I5:K5"/>
    <mergeCell ref="L5:N5"/>
    <mergeCell ref="AM6:AO6"/>
    <mergeCell ref="AG5:AI5"/>
    <mergeCell ref="AJ5:AL5"/>
    <mergeCell ref="AM5:AO5"/>
    <mergeCell ref="C6:E6"/>
    <mergeCell ref="F6:H6"/>
    <mergeCell ref="I6:K6"/>
    <mergeCell ref="L6:N6"/>
    <mergeCell ref="O6:Q6"/>
    <mergeCell ref="R6:T6"/>
    <mergeCell ref="U6:W6"/>
    <mergeCell ref="O5:Q5"/>
    <mergeCell ref="R5:T5"/>
    <mergeCell ref="U5:W5"/>
    <mergeCell ref="X5:Z5"/>
    <mergeCell ref="AA5:AC5"/>
    <mergeCell ref="X6:Z6"/>
    <mergeCell ref="AA6:AC6"/>
    <mergeCell ref="AD6:AF6"/>
    <mergeCell ref="AG6:AI6"/>
    <mergeCell ref="AJ6:AL6"/>
    <mergeCell ref="B25:E25"/>
    <mergeCell ref="B15:E18"/>
    <mergeCell ref="B20:E20"/>
    <mergeCell ref="B21:E21"/>
    <mergeCell ref="B22:E22"/>
    <mergeCell ref="B23:E23"/>
    <mergeCell ref="B24:E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C2" sqref="C2:G2"/>
    </sheetView>
  </sheetViews>
  <sheetFormatPr defaultRowHeight="12.75" x14ac:dyDescent="0.2"/>
  <sheetData>
    <row r="1" spans="1:18" ht="15.75" x14ac:dyDescent="0.25">
      <c r="A1" s="84" t="s">
        <v>0</v>
      </c>
      <c r="B1" s="84"/>
      <c r="C1" s="84"/>
      <c r="D1" s="84"/>
      <c r="E1" s="84"/>
      <c r="F1" s="84"/>
      <c r="G1" s="84"/>
      <c r="H1" s="84"/>
    </row>
    <row r="2" spans="1:18" ht="15.75" x14ac:dyDescent="0.25">
      <c r="A2" s="13"/>
      <c r="B2" s="12"/>
      <c r="C2" s="85" t="s">
        <v>57</v>
      </c>
      <c r="D2" s="85"/>
      <c r="E2" s="85"/>
      <c r="F2" s="85"/>
      <c r="G2" s="85"/>
      <c r="H2" s="12"/>
    </row>
    <row r="3" spans="1:18" x14ac:dyDescent="0.2">
      <c r="A3" s="87" t="s">
        <v>4</v>
      </c>
      <c r="B3" s="87"/>
      <c r="C3" s="87"/>
      <c r="D3" s="87"/>
      <c r="E3" s="26" t="s">
        <v>5</v>
      </c>
      <c r="F3" s="26" t="s">
        <v>6</v>
      </c>
      <c r="G3" s="26" t="s">
        <v>7</v>
      </c>
      <c r="H3" s="26" t="s">
        <v>9</v>
      </c>
      <c r="I3" s="26" t="s">
        <v>10</v>
      </c>
      <c r="J3" s="26" t="s">
        <v>17</v>
      </c>
      <c r="K3" s="26" t="s">
        <v>18</v>
      </c>
      <c r="L3" s="26" t="s">
        <v>19</v>
      </c>
      <c r="M3" s="26" t="s">
        <v>20</v>
      </c>
      <c r="N3" s="26" t="s">
        <v>21</v>
      </c>
      <c r="O3" s="26" t="s">
        <v>22</v>
      </c>
      <c r="P3" s="26" t="s">
        <v>23</v>
      </c>
      <c r="Q3" s="26" t="s">
        <v>24</v>
      </c>
      <c r="R3" s="27" t="s">
        <v>8</v>
      </c>
    </row>
    <row r="4" spans="1:18" x14ac:dyDescent="0.2">
      <c r="A4" s="86" t="s">
        <v>11</v>
      </c>
      <c r="B4" s="86"/>
      <c r="C4" s="86"/>
      <c r="D4" s="86"/>
      <c r="E4" s="28">
        <v>13.6</v>
      </c>
      <c r="F4" s="28">
        <v>10.199999999999999</v>
      </c>
      <c r="G4" s="28">
        <v>8</v>
      </c>
      <c r="H4" s="28">
        <v>8</v>
      </c>
      <c r="I4" s="28">
        <v>8</v>
      </c>
      <c r="J4" s="28">
        <v>3.5999999999999996</v>
      </c>
      <c r="K4" s="28">
        <v>4</v>
      </c>
      <c r="L4" s="28">
        <v>4</v>
      </c>
      <c r="M4" s="28">
        <v>4</v>
      </c>
      <c r="N4" s="28">
        <v>4</v>
      </c>
      <c r="O4" s="28">
        <v>2.4000000000000004</v>
      </c>
      <c r="P4" s="28">
        <v>2.1</v>
      </c>
      <c r="Q4" s="28">
        <v>2.1</v>
      </c>
      <c r="R4" s="29">
        <f>SUM(E4:Q4)</f>
        <v>74</v>
      </c>
    </row>
    <row r="5" spans="1:18" x14ac:dyDescent="0.2">
      <c r="A5" s="86" t="s">
        <v>12</v>
      </c>
      <c r="B5" s="86"/>
      <c r="C5" s="86"/>
      <c r="D5" s="86"/>
      <c r="E5" s="28">
        <v>8.5</v>
      </c>
      <c r="F5" s="28">
        <v>8.5</v>
      </c>
      <c r="G5" s="28">
        <v>4</v>
      </c>
      <c r="H5" s="28">
        <v>0</v>
      </c>
      <c r="I5" s="28">
        <v>4</v>
      </c>
      <c r="J5" s="28">
        <v>2.4</v>
      </c>
      <c r="K5" s="28">
        <v>2</v>
      </c>
      <c r="L5" s="28">
        <v>2</v>
      </c>
      <c r="M5" s="28">
        <v>2</v>
      </c>
      <c r="N5" s="28">
        <v>2</v>
      </c>
      <c r="O5" s="28">
        <v>2.4000000000000004</v>
      </c>
      <c r="P5" s="28">
        <v>0</v>
      </c>
      <c r="Q5" s="28">
        <v>1.2</v>
      </c>
      <c r="R5" s="29">
        <f t="shared" ref="R5:R9" si="0">SUM(E5:Q5)</f>
        <v>39</v>
      </c>
    </row>
    <row r="6" spans="1:18" x14ac:dyDescent="0.2">
      <c r="A6" s="86" t="s">
        <v>13</v>
      </c>
      <c r="B6" s="86"/>
      <c r="C6" s="86"/>
      <c r="D6" s="86"/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9">
        <f t="shared" si="0"/>
        <v>0</v>
      </c>
    </row>
    <row r="7" spans="1:18" x14ac:dyDescent="0.2">
      <c r="A7" s="86" t="s">
        <v>14</v>
      </c>
      <c r="B7" s="86"/>
      <c r="C7" s="86"/>
      <c r="D7" s="86"/>
      <c r="E7" s="28">
        <v>11.9</v>
      </c>
      <c r="F7" s="28">
        <v>11.9</v>
      </c>
      <c r="G7" s="28">
        <v>6</v>
      </c>
      <c r="H7" s="28">
        <v>7</v>
      </c>
      <c r="I7" s="28">
        <v>6</v>
      </c>
      <c r="J7" s="28">
        <v>4.2</v>
      </c>
      <c r="K7" s="28">
        <v>3.5</v>
      </c>
      <c r="L7" s="28">
        <v>3.5</v>
      </c>
      <c r="M7" s="28">
        <v>3</v>
      </c>
      <c r="N7" s="28">
        <v>3</v>
      </c>
      <c r="O7" s="28">
        <v>2.4000000000000004</v>
      </c>
      <c r="P7" s="28">
        <v>1.2</v>
      </c>
      <c r="Q7" s="28">
        <v>2.1</v>
      </c>
      <c r="R7" s="29">
        <f t="shared" si="0"/>
        <v>65.7</v>
      </c>
    </row>
    <row r="8" spans="1:18" x14ac:dyDescent="0.2">
      <c r="A8" s="86" t="s">
        <v>15</v>
      </c>
      <c r="B8" s="86"/>
      <c r="C8" s="86"/>
      <c r="D8" s="86"/>
      <c r="E8" s="28">
        <v>10.199999999999999</v>
      </c>
      <c r="F8" s="28">
        <v>10.199999999999999</v>
      </c>
      <c r="G8" s="28">
        <v>6</v>
      </c>
      <c r="H8" s="28">
        <v>6</v>
      </c>
      <c r="I8" s="28">
        <v>6</v>
      </c>
      <c r="J8" s="28">
        <v>3.5999999999999996</v>
      </c>
      <c r="K8" s="28">
        <v>3</v>
      </c>
      <c r="L8" s="28">
        <v>3</v>
      </c>
      <c r="M8" s="28">
        <v>2</v>
      </c>
      <c r="N8" s="28">
        <v>2</v>
      </c>
      <c r="O8" s="28">
        <v>2.4000000000000004</v>
      </c>
      <c r="P8" s="28">
        <v>1.2</v>
      </c>
      <c r="Q8" s="28">
        <v>1.2</v>
      </c>
      <c r="R8" s="29">
        <f t="shared" si="0"/>
        <v>56.800000000000004</v>
      </c>
    </row>
    <row r="9" spans="1:18" x14ac:dyDescent="0.2">
      <c r="A9" s="86" t="s">
        <v>16</v>
      </c>
      <c r="B9" s="86"/>
      <c r="C9" s="86"/>
      <c r="D9" s="86"/>
      <c r="E9" s="28">
        <v>0</v>
      </c>
      <c r="F9" s="28">
        <v>3.4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1</v>
      </c>
      <c r="O9" s="28">
        <v>0</v>
      </c>
      <c r="P9" s="28">
        <v>0</v>
      </c>
      <c r="Q9" s="28">
        <v>0</v>
      </c>
      <c r="R9" s="29">
        <f t="shared" si="0"/>
        <v>4.4000000000000004</v>
      </c>
    </row>
  </sheetData>
  <mergeCells count="9">
    <mergeCell ref="A1:H1"/>
    <mergeCell ref="C2:G2"/>
    <mergeCell ref="A9:D9"/>
    <mergeCell ref="A6:D6"/>
    <mergeCell ref="A5:D5"/>
    <mergeCell ref="A3:D3"/>
    <mergeCell ref="A4:D4"/>
    <mergeCell ref="A7:D7"/>
    <mergeCell ref="A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C2" sqref="C2:G2"/>
    </sheetView>
  </sheetViews>
  <sheetFormatPr defaultRowHeight="12.75" x14ac:dyDescent="0.2"/>
  <sheetData>
    <row r="1" spans="1:18" ht="15.75" x14ac:dyDescent="0.25">
      <c r="A1" s="84" t="s">
        <v>0</v>
      </c>
      <c r="B1" s="84"/>
      <c r="C1" s="84"/>
      <c r="D1" s="84"/>
      <c r="E1" s="84"/>
      <c r="F1" s="84"/>
      <c r="G1" s="84"/>
      <c r="H1" s="84"/>
    </row>
    <row r="2" spans="1:18" ht="15.75" x14ac:dyDescent="0.25">
      <c r="A2" s="13"/>
      <c r="B2" s="12"/>
      <c r="C2" s="85" t="s">
        <v>58</v>
      </c>
      <c r="D2" s="85"/>
      <c r="E2" s="85"/>
      <c r="F2" s="85"/>
      <c r="G2" s="85"/>
      <c r="H2" s="12"/>
    </row>
    <row r="3" spans="1:18" x14ac:dyDescent="0.2">
      <c r="A3" s="87" t="s">
        <v>4</v>
      </c>
      <c r="B3" s="87"/>
      <c r="C3" s="87"/>
      <c r="D3" s="87"/>
      <c r="E3" s="30" t="s">
        <v>5</v>
      </c>
      <c r="F3" s="30" t="s">
        <v>6</v>
      </c>
      <c r="G3" s="30" t="s">
        <v>7</v>
      </c>
      <c r="H3" s="30" t="s">
        <v>9</v>
      </c>
      <c r="I3" s="30" t="s">
        <v>10</v>
      </c>
      <c r="J3" s="30" t="s">
        <v>17</v>
      </c>
      <c r="K3" s="30" t="s">
        <v>18</v>
      </c>
      <c r="L3" s="30" t="s">
        <v>19</v>
      </c>
      <c r="M3" s="30" t="s">
        <v>20</v>
      </c>
      <c r="N3" s="30" t="s">
        <v>21</v>
      </c>
      <c r="O3" s="30" t="s">
        <v>22</v>
      </c>
      <c r="P3" s="30" t="s">
        <v>23</v>
      </c>
      <c r="Q3" s="30" t="s">
        <v>24</v>
      </c>
      <c r="R3" s="31" t="s">
        <v>8</v>
      </c>
    </row>
    <row r="4" spans="1:18" x14ac:dyDescent="0.2">
      <c r="A4" s="86" t="s">
        <v>11</v>
      </c>
      <c r="B4" s="86"/>
      <c r="C4" s="86"/>
      <c r="D4" s="86"/>
      <c r="E4" s="62">
        <v>13.6</v>
      </c>
      <c r="F4" s="62">
        <v>12.75</v>
      </c>
      <c r="G4" s="62">
        <v>9</v>
      </c>
      <c r="H4" s="62">
        <v>9</v>
      </c>
      <c r="I4" s="62">
        <v>8</v>
      </c>
      <c r="J4" s="62">
        <v>4.2</v>
      </c>
      <c r="K4" s="62">
        <v>3.5</v>
      </c>
      <c r="L4" s="62">
        <v>4</v>
      </c>
      <c r="M4" s="62">
        <v>4</v>
      </c>
      <c r="N4" s="62">
        <v>3.25</v>
      </c>
      <c r="O4" s="62">
        <v>3</v>
      </c>
      <c r="P4" s="62">
        <v>2.4</v>
      </c>
      <c r="Q4" s="62">
        <v>1.7999999999999998</v>
      </c>
      <c r="R4" s="32">
        <f>SUM(E4:Q4)</f>
        <v>78.500000000000014</v>
      </c>
    </row>
    <row r="5" spans="1:18" x14ac:dyDescent="0.2">
      <c r="A5" s="86" t="s">
        <v>12</v>
      </c>
      <c r="B5" s="86"/>
      <c r="C5" s="86"/>
      <c r="D5" s="86"/>
      <c r="E5" s="62">
        <v>13.6</v>
      </c>
      <c r="F5" s="62">
        <v>10.199999999999999</v>
      </c>
      <c r="G5" s="62">
        <v>8</v>
      </c>
      <c r="H5" s="62">
        <v>6</v>
      </c>
      <c r="I5" s="62">
        <v>6</v>
      </c>
      <c r="J5" s="62">
        <v>4.2</v>
      </c>
      <c r="K5" s="62">
        <v>3</v>
      </c>
      <c r="L5" s="62">
        <v>4</v>
      </c>
      <c r="M5" s="62">
        <v>3</v>
      </c>
      <c r="N5" s="62">
        <v>3</v>
      </c>
      <c r="O5" s="62">
        <v>2.8000000000000003</v>
      </c>
      <c r="P5" s="62">
        <v>2.4</v>
      </c>
      <c r="Q5" s="62">
        <v>1.7999999999999998</v>
      </c>
      <c r="R5" s="32">
        <f t="shared" ref="R5:R9" si="0">SUM(E5:Q5)</f>
        <v>68</v>
      </c>
    </row>
    <row r="6" spans="1:18" x14ac:dyDescent="0.2">
      <c r="A6" s="86" t="s">
        <v>13</v>
      </c>
      <c r="B6" s="86"/>
      <c r="C6" s="86"/>
      <c r="D6" s="86"/>
      <c r="E6" s="62">
        <v>3.4</v>
      </c>
      <c r="F6" s="62">
        <v>6.8</v>
      </c>
      <c r="G6" s="62">
        <v>4</v>
      </c>
      <c r="H6" s="62">
        <v>0</v>
      </c>
      <c r="I6" s="62">
        <v>0</v>
      </c>
      <c r="J6" s="62">
        <v>2.4</v>
      </c>
      <c r="K6" s="62">
        <v>0</v>
      </c>
      <c r="L6" s="62">
        <v>0</v>
      </c>
      <c r="M6" s="62">
        <v>2</v>
      </c>
      <c r="N6" s="62">
        <v>2</v>
      </c>
      <c r="O6" s="62">
        <v>0</v>
      </c>
      <c r="P6" s="62">
        <v>0</v>
      </c>
      <c r="Q6" s="62">
        <v>1.2</v>
      </c>
      <c r="R6" s="32">
        <f t="shared" si="0"/>
        <v>21.799999999999997</v>
      </c>
    </row>
    <row r="7" spans="1:18" x14ac:dyDescent="0.2">
      <c r="A7" s="86" t="s">
        <v>14</v>
      </c>
      <c r="B7" s="86"/>
      <c r="C7" s="86"/>
      <c r="D7" s="86"/>
      <c r="E7" s="62">
        <v>13.6</v>
      </c>
      <c r="F7" s="62">
        <v>13.6</v>
      </c>
      <c r="G7" s="62">
        <v>8</v>
      </c>
      <c r="H7" s="62">
        <v>9</v>
      </c>
      <c r="I7" s="62">
        <v>7.5</v>
      </c>
      <c r="J7" s="62">
        <v>3.9</v>
      </c>
      <c r="K7" s="62">
        <v>3.25</v>
      </c>
      <c r="L7" s="62">
        <v>4</v>
      </c>
      <c r="M7" s="62">
        <v>3.75</v>
      </c>
      <c r="N7" s="62">
        <v>3</v>
      </c>
      <c r="O7" s="62">
        <v>2.6</v>
      </c>
      <c r="P7" s="62">
        <v>2.1</v>
      </c>
      <c r="Q7" s="62">
        <v>2.1</v>
      </c>
      <c r="R7" s="32">
        <f t="shared" si="0"/>
        <v>76.399999999999977</v>
      </c>
    </row>
    <row r="8" spans="1:18" x14ac:dyDescent="0.2">
      <c r="A8" s="86" t="s">
        <v>15</v>
      </c>
      <c r="B8" s="86"/>
      <c r="C8" s="86"/>
      <c r="D8" s="86"/>
      <c r="E8" s="62">
        <v>13.6</v>
      </c>
      <c r="F8" s="62">
        <v>13.6</v>
      </c>
      <c r="G8" s="62">
        <v>9</v>
      </c>
      <c r="H8" s="62">
        <v>6</v>
      </c>
      <c r="I8" s="62">
        <v>8</v>
      </c>
      <c r="J8" s="62">
        <v>4.2</v>
      </c>
      <c r="K8" s="62">
        <v>3.5</v>
      </c>
      <c r="L8" s="62">
        <v>4</v>
      </c>
      <c r="M8" s="62">
        <v>3.5</v>
      </c>
      <c r="N8" s="62">
        <v>3.25</v>
      </c>
      <c r="O8" s="62">
        <v>2.8000000000000003</v>
      </c>
      <c r="P8" s="62">
        <v>2.1</v>
      </c>
      <c r="Q8" s="62">
        <v>2.4</v>
      </c>
      <c r="R8" s="32">
        <f t="shared" si="0"/>
        <v>75.95</v>
      </c>
    </row>
    <row r="9" spans="1:18" x14ac:dyDescent="0.2">
      <c r="A9" s="86" t="s">
        <v>16</v>
      </c>
      <c r="B9" s="86"/>
      <c r="C9" s="86"/>
      <c r="D9" s="86"/>
      <c r="E9" s="62">
        <v>15.299999999999999</v>
      </c>
      <c r="F9" s="62">
        <v>13.6</v>
      </c>
      <c r="G9" s="62">
        <v>8</v>
      </c>
      <c r="H9" s="62">
        <v>8</v>
      </c>
      <c r="I9" s="62">
        <v>9</v>
      </c>
      <c r="J9" s="62">
        <v>4.8</v>
      </c>
      <c r="K9" s="62">
        <v>3.5</v>
      </c>
      <c r="L9" s="62">
        <v>4.5</v>
      </c>
      <c r="M9" s="62">
        <v>3.75</v>
      </c>
      <c r="N9" s="62">
        <v>5</v>
      </c>
      <c r="O9" s="62">
        <v>3</v>
      </c>
      <c r="P9" s="62">
        <v>2.25</v>
      </c>
      <c r="Q9" s="62">
        <v>2.25</v>
      </c>
      <c r="R9" s="32">
        <f t="shared" si="0"/>
        <v>82.949999999999989</v>
      </c>
    </row>
  </sheetData>
  <mergeCells count="9">
    <mergeCell ref="A1:H1"/>
    <mergeCell ref="C2:G2"/>
    <mergeCell ref="A9:D9"/>
    <mergeCell ref="A6:D6"/>
    <mergeCell ref="A5:D5"/>
    <mergeCell ref="A3:D3"/>
    <mergeCell ref="A4:D4"/>
    <mergeCell ref="A7:D7"/>
    <mergeCell ref="A8:D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R9"/>
  <sheetViews>
    <sheetView workbookViewId="0">
      <selection activeCell="C2" sqref="C2:G2"/>
    </sheetView>
  </sheetViews>
  <sheetFormatPr defaultRowHeight="12.75" x14ac:dyDescent="0.2"/>
  <sheetData>
    <row r="1" spans="1:18" ht="15.75" x14ac:dyDescent="0.25">
      <c r="A1" s="84" t="s">
        <v>0</v>
      </c>
      <c r="B1" s="84"/>
      <c r="C1" s="84"/>
      <c r="D1" s="84"/>
      <c r="E1" s="84"/>
      <c r="F1" s="84"/>
      <c r="G1" s="84"/>
      <c r="H1" s="84"/>
    </row>
    <row r="2" spans="1:18" ht="15.75" x14ac:dyDescent="0.25">
      <c r="A2" s="15"/>
      <c r="B2" s="14"/>
      <c r="C2" s="85" t="s">
        <v>59</v>
      </c>
      <c r="D2" s="85"/>
      <c r="E2" s="85"/>
      <c r="F2" s="85"/>
      <c r="G2" s="85"/>
      <c r="H2" s="14"/>
    </row>
    <row r="3" spans="1:18" x14ac:dyDescent="0.2">
      <c r="A3" s="87" t="s">
        <v>4</v>
      </c>
      <c r="B3" s="87"/>
      <c r="C3" s="87"/>
      <c r="D3" s="87"/>
      <c r="E3" s="33" t="s">
        <v>5</v>
      </c>
      <c r="F3" s="33" t="s">
        <v>6</v>
      </c>
      <c r="G3" s="33" t="s">
        <v>7</v>
      </c>
      <c r="H3" s="33" t="s">
        <v>9</v>
      </c>
      <c r="I3" s="33" t="s">
        <v>10</v>
      </c>
      <c r="J3" s="33" t="s">
        <v>17</v>
      </c>
      <c r="K3" s="33" t="s">
        <v>18</v>
      </c>
      <c r="L3" s="33" t="s">
        <v>19</v>
      </c>
      <c r="M3" s="33" t="s">
        <v>20</v>
      </c>
      <c r="N3" s="33" t="s">
        <v>21</v>
      </c>
      <c r="O3" s="33" t="s">
        <v>22</v>
      </c>
      <c r="P3" s="33" t="s">
        <v>23</v>
      </c>
      <c r="Q3" s="33" t="s">
        <v>24</v>
      </c>
      <c r="R3" s="34" t="s">
        <v>8</v>
      </c>
    </row>
    <row r="4" spans="1:18" x14ac:dyDescent="0.2">
      <c r="A4" s="86" t="s">
        <v>11</v>
      </c>
      <c r="B4" s="86"/>
      <c r="C4" s="86"/>
      <c r="D4" s="86"/>
      <c r="E4" s="35">
        <v>13.6</v>
      </c>
      <c r="F4" s="35">
        <v>13.6</v>
      </c>
      <c r="G4" s="35">
        <v>8</v>
      </c>
      <c r="H4" s="35">
        <v>10</v>
      </c>
      <c r="I4" s="35">
        <v>8</v>
      </c>
      <c r="J4" s="35">
        <v>3.5999999999999996</v>
      </c>
      <c r="K4" s="35">
        <v>3</v>
      </c>
      <c r="L4" s="35">
        <v>3</v>
      </c>
      <c r="M4" s="35">
        <v>1</v>
      </c>
      <c r="N4" s="35">
        <v>2</v>
      </c>
      <c r="O4" s="35">
        <v>2.4000000000000004</v>
      </c>
      <c r="P4" s="35">
        <v>1.7999999999999998</v>
      </c>
      <c r="Q4" s="35">
        <v>1.7999999999999998</v>
      </c>
      <c r="R4" s="36">
        <f>SUM(E4:Q4)</f>
        <v>71.800000000000011</v>
      </c>
    </row>
    <row r="5" spans="1:18" x14ac:dyDescent="0.2">
      <c r="A5" s="86" t="s">
        <v>12</v>
      </c>
      <c r="B5" s="86"/>
      <c r="C5" s="86"/>
      <c r="D5" s="86"/>
      <c r="E5" s="35">
        <v>10.199999999999999</v>
      </c>
      <c r="F5" s="35">
        <v>10.199999999999999</v>
      </c>
      <c r="G5" s="35">
        <v>8</v>
      </c>
      <c r="H5" s="35">
        <v>0</v>
      </c>
      <c r="I5" s="35">
        <v>6</v>
      </c>
      <c r="J5" s="35">
        <v>3.5999999999999996</v>
      </c>
      <c r="K5" s="35">
        <v>1</v>
      </c>
      <c r="L5" s="35">
        <v>2</v>
      </c>
      <c r="M5" s="35">
        <v>2</v>
      </c>
      <c r="N5" s="35">
        <v>2</v>
      </c>
      <c r="O5" s="35">
        <v>2.4000000000000004</v>
      </c>
      <c r="P5" s="35">
        <v>0.6</v>
      </c>
      <c r="Q5" s="35">
        <v>1.7999999999999998</v>
      </c>
      <c r="R5" s="36">
        <f t="shared" ref="R5:R9" si="0">SUM(E5:Q5)</f>
        <v>49.8</v>
      </c>
    </row>
    <row r="6" spans="1:18" x14ac:dyDescent="0.2">
      <c r="A6" s="86" t="s">
        <v>13</v>
      </c>
      <c r="B6" s="86"/>
      <c r="C6" s="86"/>
      <c r="D6" s="86"/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6">
        <f t="shared" si="0"/>
        <v>0</v>
      </c>
    </row>
    <row r="7" spans="1:18" x14ac:dyDescent="0.2">
      <c r="A7" s="86" t="s">
        <v>14</v>
      </c>
      <c r="B7" s="86"/>
      <c r="C7" s="86"/>
      <c r="D7" s="86"/>
      <c r="E7" s="35">
        <v>13.6</v>
      </c>
      <c r="F7" s="35">
        <v>13.6</v>
      </c>
      <c r="G7" s="35">
        <v>8</v>
      </c>
      <c r="H7" s="35">
        <v>6</v>
      </c>
      <c r="I7" s="35">
        <v>8</v>
      </c>
      <c r="J7" s="35">
        <v>3.5999999999999996</v>
      </c>
      <c r="K7" s="35">
        <v>3</v>
      </c>
      <c r="L7" s="35">
        <v>3</v>
      </c>
      <c r="M7" s="35">
        <v>0</v>
      </c>
      <c r="N7" s="35">
        <v>3</v>
      </c>
      <c r="O7" s="35">
        <v>2.4000000000000004</v>
      </c>
      <c r="P7" s="35">
        <v>1.2</v>
      </c>
      <c r="Q7" s="35">
        <v>2.4</v>
      </c>
      <c r="R7" s="36">
        <f t="shared" si="0"/>
        <v>67.800000000000011</v>
      </c>
    </row>
    <row r="8" spans="1:18" x14ac:dyDescent="0.2">
      <c r="A8" s="86" t="s">
        <v>15</v>
      </c>
      <c r="B8" s="86"/>
      <c r="C8" s="86"/>
      <c r="D8" s="86"/>
      <c r="E8" s="35">
        <v>10.199999999999999</v>
      </c>
      <c r="F8" s="35">
        <v>10.199999999999999</v>
      </c>
      <c r="G8" s="35">
        <v>6</v>
      </c>
      <c r="H8" s="35">
        <v>4</v>
      </c>
      <c r="I8" s="35">
        <v>6</v>
      </c>
      <c r="J8" s="35">
        <v>3.5999999999999996</v>
      </c>
      <c r="K8" s="35">
        <v>2</v>
      </c>
      <c r="L8" s="35">
        <v>3</v>
      </c>
      <c r="M8" s="35">
        <v>2</v>
      </c>
      <c r="N8" s="35">
        <v>2</v>
      </c>
      <c r="O8" s="35">
        <v>3.2</v>
      </c>
      <c r="P8" s="35">
        <v>1.7999999999999998</v>
      </c>
      <c r="Q8" s="35">
        <v>1.2</v>
      </c>
      <c r="R8" s="36">
        <f t="shared" si="0"/>
        <v>55.2</v>
      </c>
    </row>
    <row r="9" spans="1:18" x14ac:dyDescent="0.2">
      <c r="A9" s="86" t="s">
        <v>16</v>
      </c>
      <c r="B9" s="86"/>
      <c r="C9" s="86"/>
      <c r="D9" s="86"/>
      <c r="E9" s="35">
        <v>6.8</v>
      </c>
      <c r="F9" s="35">
        <v>10.199999999999999</v>
      </c>
      <c r="G9" s="35">
        <v>6</v>
      </c>
      <c r="H9" s="35">
        <v>2</v>
      </c>
      <c r="I9" s="35">
        <v>4</v>
      </c>
      <c r="J9" s="35">
        <v>3.5999999999999996</v>
      </c>
      <c r="K9" s="35">
        <v>2</v>
      </c>
      <c r="L9" s="35">
        <v>3</v>
      </c>
      <c r="M9" s="35">
        <v>2</v>
      </c>
      <c r="N9" s="35">
        <v>3</v>
      </c>
      <c r="O9" s="35">
        <v>2.4000000000000004</v>
      </c>
      <c r="P9" s="35">
        <v>1.7999999999999998</v>
      </c>
      <c r="Q9" s="35">
        <v>1.7999999999999998</v>
      </c>
      <c r="R9" s="36">
        <f t="shared" si="0"/>
        <v>48.599999999999994</v>
      </c>
    </row>
  </sheetData>
  <mergeCells count="9">
    <mergeCell ref="A1:H1"/>
    <mergeCell ref="C2:G2"/>
    <mergeCell ref="A9:D9"/>
    <mergeCell ref="A6:D6"/>
    <mergeCell ref="A5:D5"/>
    <mergeCell ref="A3:D3"/>
    <mergeCell ref="A4:D4"/>
    <mergeCell ref="A7:D7"/>
    <mergeCell ref="A8:D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C2" sqref="C2:G2"/>
    </sheetView>
  </sheetViews>
  <sheetFormatPr defaultRowHeight="12.75" x14ac:dyDescent="0.2"/>
  <sheetData>
    <row r="1" spans="1:18" ht="15.75" x14ac:dyDescent="0.25">
      <c r="A1" s="84" t="s">
        <v>0</v>
      </c>
      <c r="B1" s="84"/>
      <c r="C1" s="84"/>
      <c r="D1" s="84"/>
      <c r="E1" s="84"/>
      <c r="F1" s="84"/>
      <c r="G1" s="84"/>
      <c r="H1" s="84"/>
    </row>
    <row r="2" spans="1:18" ht="15.75" x14ac:dyDescent="0.25">
      <c r="A2" s="17"/>
      <c r="B2" s="16"/>
      <c r="C2" s="85" t="s">
        <v>60</v>
      </c>
      <c r="D2" s="85"/>
      <c r="E2" s="85"/>
      <c r="F2" s="85"/>
      <c r="G2" s="85"/>
      <c r="H2" s="16"/>
    </row>
    <row r="3" spans="1:18" x14ac:dyDescent="0.2">
      <c r="A3" s="87" t="s">
        <v>4</v>
      </c>
      <c r="B3" s="87"/>
      <c r="C3" s="87"/>
      <c r="D3" s="87"/>
      <c r="E3" s="37" t="s">
        <v>5</v>
      </c>
      <c r="F3" s="37" t="s">
        <v>6</v>
      </c>
      <c r="G3" s="37" t="s">
        <v>7</v>
      </c>
      <c r="H3" s="37" t="s">
        <v>9</v>
      </c>
      <c r="I3" s="37" t="s">
        <v>10</v>
      </c>
      <c r="J3" s="37" t="s">
        <v>17</v>
      </c>
      <c r="K3" s="37" t="s">
        <v>18</v>
      </c>
      <c r="L3" s="37" t="s">
        <v>19</v>
      </c>
      <c r="M3" s="37" t="s">
        <v>20</v>
      </c>
      <c r="N3" s="37" t="s">
        <v>21</v>
      </c>
      <c r="O3" s="37" t="s">
        <v>22</v>
      </c>
      <c r="P3" s="37" t="s">
        <v>23</v>
      </c>
      <c r="Q3" s="37" t="s">
        <v>24</v>
      </c>
      <c r="R3" s="38" t="s">
        <v>8</v>
      </c>
    </row>
    <row r="4" spans="1:18" x14ac:dyDescent="0.2">
      <c r="A4" s="86" t="s">
        <v>11</v>
      </c>
      <c r="B4" s="86"/>
      <c r="C4" s="86"/>
      <c r="D4" s="86"/>
      <c r="E4" s="39">
        <v>11.9</v>
      </c>
      <c r="F4" s="39">
        <v>11.9</v>
      </c>
      <c r="G4" s="39">
        <v>7</v>
      </c>
      <c r="H4" s="39">
        <v>8.6</v>
      </c>
      <c r="I4" s="39">
        <v>8</v>
      </c>
      <c r="J4" s="39">
        <v>4.2</v>
      </c>
      <c r="K4" s="39">
        <v>4</v>
      </c>
      <c r="L4" s="39">
        <v>3.5</v>
      </c>
      <c r="M4" s="39">
        <v>3.5</v>
      </c>
      <c r="N4" s="39">
        <v>3.5</v>
      </c>
      <c r="O4" s="39">
        <v>2.8000000000000003</v>
      </c>
      <c r="P4" s="39">
        <v>2.4</v>
      </c>
      <c r="Q4" s="39">
        <v>2.4</v>
      </c>
      <c r="R4" s="40">
        <f>SUM(E4:Q4)</f>
        <v>73.7</v>
      </c>
    </row>
    <row r="5" spans="1:18" x14ac:dyDescent="0.2">
      <c r="A5" s="86" t="s">
        <v>12</v>
      </c>
      <c r="B5" s="86"/>
      <c r="C5" s="86"/>
      <c r="D5" s="86"/>
      <c r="E5" s="39">
        <v>11.9</v>
      </c>
      <c r="F5" s="39">
        <v>11.9</v>
      </c>
      <c r="G5" s="39">
        <v>6</v>
      </c>
      <c r="H5" s="39">
        <v>6</v>
      </c>
      <c r="I5" s="39">
        <v>2</v>
      </c>
      <c r="J5" s="39">
        <v>4.2</v>
      </c>
      <c r="K5" s="39">
        <v>2</v>
      </c>
      <c r="L5" s="39">
        <v>3</v>
      </c>
      <c r="M5" s="39">
        <v>3</v>
      </c>
      <c r="N5" s="39">
        <v>3.5</v>
      </c>
      <c r="O5" s="39">
        <v>2.8000000000000003</v>
      </c>
      <c r="P5" s="39">
        <v>0.6</v>
      </c>
      <c r="Q5" s="39">
        <v>1.7999999999999998</v>
      </c>
      <c r="R5" s="40">
        <f t="shared" ref="R5:R9" si="0">SUM(E5:Q5)</f>
        <v>58.699999999999996</v>
      </c>
    </row>
    <row r="6" spans="1:18" x14ac:dyDescent="0.2">
      <c r="A6" s="86" t="s">
        <v>13</v>
      </c>
      <c r="B6" s="86"/>
      <c r="C6" s="86"/>
      <c r="D6" s="86"/>
      <c r="E6" s="39">
        <v>3.4</v>
      </c>
      <c r="F6" s="39">
        <v>3.4</v>
      </c>
      <c r="G6" s="39">
        <v>2</v>
      </c>
      <c r="H6" s="39">
        <v>2</v>
      </c>
      <c r="I6" s="39">
        <v>2</v>
      </c>
      <c r="J6" s="39">
        <v>1.2</v>
      </c>
      <c r="K6" s="39">
        <v>1</v>
      </c>
      <c r="L6" s="39">
        <v>1</v>
      </c>
      <c r="M6" s="39">
        <v>1</v>
      </c>
      <c r="N6" s="39">
        <v>1</v>
      </c>
      <c r="O6" s="39">
        <v>0.8</v>
      </c>
      <c r="P6" s="39">
        <v>0</v>
      </c>
      <c r="Q6" s="39">
        <v>0.6</v>
      </c>
      <c r="R6" s="40">
        <f t="shared" si="0"/>
        <v>19.400000000000002</v>
      </c>
    </row>
    <row r="7" spans="1:18" x14ac:dyDescent="0.2">
      <c r="A7" s="86" t="s">
        <v>14</v>
      </c>
      <c r="B7" s="86"/>
      <c r="C7" s="86"/>
      <c r="D7" s="86"/>
      <c r="E7" s="39">
        <v>13.6</v>
      </c>
      <c r="F7" s="39">
        <v>13.6</v>
      </c>
      <c r="G7" s="39">
        <v>8</v>
      </c>
      <c r="H7" s="39">
        <v>7</v>
      </c>
      <c r="I7" s="39">
        <v>8</v>
      </c>
      <c r="J7" s="39">
        <v>4.2</v>
      </c>
      <c r="K7" s="39">
        <v>4</v>
      </c>
      <c r="L7" s="39">
        <v>4</v>
      </c>
      <c r="M7" s="39">
        <v>1.5</v>
      </c>
      <c r="N7" s="39">
        <v>3.5</v>
      </c>
      <c r="O7" s="39">
        <v>2.8000000000000003</v>
      </c>
      <c r="P7" s="39">
        <v>0.6</v>
      </c>
      <c r="Q7" s="39">
        <v>1.7999999999999998</v>
      </c>
      <c r="R7" s="40">
        <f t="shared" si="0"/>
        <v>72.599999999999994</v>
      </c>
    </row>
    <row r="8" spans="1:18" x14ac:dyDescent="0.2">
      <c r="A8" s="86" t="s">
        <v>15</v>
      </c>
      <c r="B8" s="86"/>
      <c r="C8" s="86"/>
      <c r="D8" s="86"/>
      <c r="E8" s="39">
        <v>13.6</v>
      </c>
      <c r="F8" s="39">
        <v>13.6</v>
      </c>
      <c r="G8" s="39">
        <v>8</v>
      </c>
      <c r="H8" s="39">
        <v>6</v>
      </c>
      <c r="I8" s="39">
        <v>6</v>
      </c>
      <c r="J8" s="39">
        <v>4.2</v>
      </c>
      <c r="K8" s="39">
        <v>3</v>
      </c>
      <c r="L8" s="39">
        <v>4</v>
      </c>
      <c r="M8" s="39">
        <v>0</v>
      </c>
      <c r="N8" s="39">
        <v>3.5</v>
      </c>
      <c r="O8" s="39">
        <v>2.4000000000000004</v>
      </c>
      <c r="P8" s="39">
        <v>2.4</v>
      </c>
      <c r="Q8" s="39">
        <v>2.1</v>
      </c>
      <c r="R8" s="40">
        <f t="shared" si="0"/>
        <v>68.800000000000011</v>
      </c>
    </row>
    <row r="9" spans="1:18" x14ac:dyDescent="0.2">
      <c r="A9" s="86" t="s">
        <v>16</v>
      </c>
      <c r="B9" s="86"/>
      <c r="C9" s="86"/>
      <c r="D9" s="86"/>
      <c r="E9" s="39">
        <v>13.6</v>
      </c>
      <c r="F9" s="39">
        <v>11.9</v>
      </c>
      <c r="G9" s="39">
        <v>7</v>
      </c>
      <c r="H9" s="39">
        <v>6</v>
      </c>
      <c r="I9" s="39">
        <v>7</v>
      </c>
      <c r="J9" s="39">
        <v>4.2</v>
      </c>
      <c r="K9" s="39">
        <v>2.5</v>
      </c>
      <c r="L9" s="39">
        <v>4</v>
      </c>
      <c r="M9" s="39">
        <v>3.5</v>
      </c>
      <c r="N9" s="39">
        <v>4</v>
      </c>
      <c r="O9" s="39">
        <v>2.8000000000000003</v>
      </c>
      <c r="P9" s="39">
        <v>2.1</v>
      </c>
      <c r="Q9" s="39">
        <v>2.1</v>
      </c>
      <c r="R9" s="40">
        <f t="shared" si="0"/>
        <v>70.699999999999989</v>
      </c>
    </row>
  </sheetData>
  <mergeCells count="9">
    <mergeCell ref="A1:H1"/>
    <mergeCell ref="C2:G2"/>
    <mergeCell ref="A9:D9"/>
    <mergeCell ref="A6:D6"/>
    <mergeCell ref="A5:D5"/>
    <mergeCell ref="A3:D3"/>
    <mergeCell ref="A4:D4"/>
    <mergeCell ref="A7:D7"/>
    <mergeCell ref="A8:D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C2" sqref="C2:G2"/>
    </sheetView>
  </sheetViews>
  <sheetFormatPr defaultRowHeight="12.75" x14ac:dyDescent="0.2"/>
  <sheetData>
    <row r="1" spans="1:18" ht="15.75" x14ac:dyDescent="0.25">
      <c r="A1" s="84" t="s">
        <v>0</v>
      </c>
      <c r="B1" s="84"/>
      <c r="C1" s="84"/>
      <c r="D1" s="84"/>
      <c r="E1" s="84"/>
      <c r="F1" s="84"/>
      <c r="G1" s="84"/>
      <c r="H1" s="84"/>
    </row>
    <row r="2" spans="1:18" ht="15.75" x14ac:dyDescent="0.25">
      <c r="A2" s="19"/>
      <c r="B2" s="18"/>
      <c r="C2" s="85" t="s">
        <v>61</v>
      </c>
      <c r="D2" s="85"/>
      <c r="E2" s="85"/>
      <c r="F2" s="85"/>
      <c r="G2" s="85"/>
      <c r="H2" s="18"/>
    </row>
    <row r="3" spans="1:18" x14ac:dyDescent="0.2">
      <c r="A3" s="87" t="s">
        <v>4</v>
      </c>
      <c r="B3" s="87"/>
      <c r="C3" s="87"/>
      <c r="D3" s="87"/>
      <c r="E3" s="41" t="s">
        <v>5</v>
      </c>
      <c r="F3" s="41" t="s">
        <v>6</v>
      </c>
      <c r="G3" s="41" t="s">
        <v>7</v>
      </c>
      <c r="H3" s="41" t="s">
        <v>9</v>
      </c>
      <c r="I3" s="41" t="s">
        <v>10</v>
      </c>
      <c r="J3" s="41" t="s">
        <v>17</v>
      </c>
      <c r="K3" s="41" t="s">
        <v>18</v>
      </c>
      <c r="L3" s="41" t="s">
        <v>19</v>
      </c>
      <c r="M3" s="41" t="s">
        <v>20</v>
      </c>
      <c r="N3" s="41" t="s">
        <v>21</v>
      </c>
      <c r="O3" s="41" t="s">
        <v>22</v>
      </c>
      <c r="P3" s="41" t="s">
        <v>23</v>
      </c>
      <c r="Q3" s="41" t="s">
        <v>24</v>
      </c>
      <c r="R3" s="42" t="s">
        <v>8</v>
      </c>
    </row>
    <row r="4" spans="1:18" x14ac:dyDescent="0.2">
      <c r="A4" s="86" t="s">
        <v>11</v>
      </c>
      <c r="B4" s="86"/>
      <c r="C4" s="86"/>
      <c r="D4" s="86"/>
      <c r="E4" s="43">
        <v>10.199999999999999</v>
      </c>
      <c r="F4" s="43">
        <v>10.199999999999999</v>
      </c>
      <c r="G4" s="43">
        <v>6</v>
      </c>
      <c r="H4" s="43">
        <v>8</v>
      </c>
      <c r="I4" s="43">
        <v>6</v>
      </c>
      <c r="J4" s="43">
        <v>1.2</v>
      </c>
      <c r="K4" s="43">
        <v>4</v>
      </c>
      <c r="L4" s="43">
        <v>3</v>
      </c>
      <c r="M4" s="43">
        <v>3</v>
      </c>
      <c r="N4" s="43">
        <v>2</v>
      </c>
      <c r="O4" s="43">
        <v>2.4000000000000004</v>
      </c>
      <c r="P4" s="43">
        <v>1.7999999999999998</v>
      </c>
      <c r="Q4" s="43">
        <v>1.7999999999999998</v>
      </c>
      <c r="R4" s="44">
        <f>SUM(E4:Q4)</f>
        <v>59.599999999999994</v>
      </c>
    </row>
    <row r="5" spans="1:18" x14ac:dyDescent="0.2">
      <c r="A5" s="86" t="s">
        <v>12</v>
      </c>
      <c r="B5" s="86"/>
      <c r="C5" s="86"/>
      <c r="D5" s="86"/>
      <c r="E5" s="43">
        <v>10.199999999999999</v>
      </c>
      <c r="F5" s="43">
        <v>10.199999999999999</v>
      </c>
      <c r="G5" s="43">
        <v>6</v>
      </c>
      <c r="H5" s="43">
        <v>8</v>
      </c>
      <c r="I5" s="43">
        <v>6</v>
      </c>
      <c r="J5" s="43">
        <v>3.5999999999999996</v>
      </c>
      <c r="K5" s="43">
        <v>2</v>
      </c>
      <c r="L5" s="43">
        <v>3</v>
      </c>
      <c r="M5" s="43">
        <v>3</v>
      </c>
      <c r="N5" s="43">
        <v>3</v>
      </c>
      <c r="O5" s="43">
        <v>2.4000000000000004</v>
      </c>
      <c r="P5" s="43">
        <v>1.2</v>
      </c>
      <c r="Q5" s="43">
        <v>1.7999999999999998</v>
      </c>
      <c r="R5" s="44">
        <f t="shared" ref="R5:R9" si="0">SUM(E5:Q5)</f>
        <v>60.4</v>
      </c>
    </row>
    <row r="6" spans="1:18" x14ac:dyDescent="0.2">
      <c r="A6" s="86" t="s">
        <v>13</v>
      </c>
      <c r="B6" s="86"/>
      <c r="C6" s="86"/>
      <c r="D6" s="86"/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4">
        <f t="shared" si="0"/>
        <v>0</v>
      </c>
    </row>
    <row r="7" spans="1:18" x14ac:dyDescent="0.2">
      <c r="A7" s="86" t="s">
        <v>14</v>
      </c>
      <c r="B7" s="86"/>
      <c r="C7" s="86"/>
      <c r="D7" s="86"/>
      <c r="E7" s="43">
        <v>10.199999999999999</v>
      </c>
      <c r="F7" s="43">
        <v>10.199999999999999</v>
      </c>
      <c r="G7" s="43">
        <v>6</v>
      </c>
      <c r="H7" s="43">
        <v>0</v>
      </c>
      <c r="I7" s="43">
        <v>6</v>
      </c>
      <c r="J7" s="43">
        <v>3.5999999999999996</v>
      </c>
      <c r="K7" s="43">
        <v>3</v>
      </c>
      <c r="L7" s="43">
        <v>3</v>
      </c>
      <c r="M7" s="43">
        <v>0</v>
      </c>
      <c r="N7" s="43">
        <v>3</v>
      </c>
      <c r="O7" s="43">
        <v>0.8</v>
      </c>
      <c r="P7" s="43">
        <v>1.2</v>
      </c>
      <c r="Q7" s="43">
        <v>1.7999999999999998</v>
      </c>
      <c r="R7" s="44">
        <f t="shared" si="0"/>
        <v>48.8</v>
      </c>
    </row>
    <row r="8" spans="1:18" x14ac:dyDescent="0.2">
      <c r="A8" s="86" t="s">
        <v>15</v>
      </c>
      <c r="B8" s="86"/>
      <c r="C8" s="86"/>
      <c r="D8" s="86"/>
      <c r="E8" s="43">
        <v>10.199999999999999</v>
      </c>
      <c r="F8" s="43">
        <v>10.199999999999999</v>
      </c>
      <c r="G8" s="43">
        <v>6</v>
      </c>
      <c r="H8" s="43">
        <v>6</v>
      </c>
      <c r="I8" s="43">
        <v>6</v>
      </c>
      <c r="J8" s="43">
        <v>4.8</v>
      </c>
      <c r="K8" s="43">
        <v>3</v>
      </c>
      <c r="L8" s="43">
        <v>3</v>
      </c>
      <c r="M8" s="43">
        <v>2</v>
      </c>
      <c r="N8" s="43">
        <v>4</v>
      </c>
      <c r="O8" s="43">
        <v>2.4000000000000004</v>
      </c>
      <c r="P8" s="43">
        <v>1.7999999999999998</v>
      </c>
      <c r="Q8" s="43">
        <v>1.7999999999999998</v>
      </c>
      <c r="R8" s="44">
        <f t="shared" si="0"/>
        <v>61.199999999999989</v>
      </c>
    </row>
    <row r="9" spans="1:18" x14ac:dyDescent="0.2">
      <c r="A9" s="86" t="s">
        <v>16</v>
      </c>
      <c r="B9" s="86"/>
      <c r="C9" s="86"/>
      <c r="D9" s="86"/>
      <c r="E9" s="43">
        <v>10.199999999999999</v>
      </c>
      <c r="F9" s="43">
        <v>10.199999999999999</v>
      </c>
      <c r="G9" s="43">
        <v>6</v>
      </c>
      <c r="H9" s="43">
        <v>2</v>
      </c>
      <c r="I9" s="43">
        <v>6</v>
      </c>
      <c r="J9" s="43">
        <v>4.8</v>
      </c>
      <c r="K9" s="43">
        <v>3</v>
      </c>
      <c r="L9" s="43">
        <v>3</v>
      </c>
      <c r="M9" s="43">
        <v>2</v>
      </c>
      <c r="N9" s="43">
        <v>3</v>
      </c>
      <c r="O9" s="43">
        <v>2.4000000000000004</v>
      </c>
      <c r="P9" s="43">
        <v>1.7999999999999998</v>
      </c>
      <c r="Q9" s="43">
        <v>1.7999999999999998</v>
      </c>
      <c r="R9" s="44">
        <f t="shared" si="0"/>
        <v>56.199999999999989</v>
      </c>
    </row>
  </sheetData>
  <mergeCells count="9">
    <mergeCell ref="A1:H1"/>
    <mergeCell ref="C2:G2"/>
    <mergeCell ref="A9:D9"/>
    <mergeCell ref="A6:D6"/>
    <mergeCell ref="A5:D5"/>
    <mergeCell ref="A3:D3"/>
    <mergeCell ref="A4:D4"/>
    <mergeCell ref="A7:D7"/>
    <mergeCell ref="A8:D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9"/>
  <sheetViews>
    <sheetView workbookViewId="0">
      <selection activeCell="C2" sqref="C2:G2"/>
    </sheetView>
  </sheetViews>
  <sheetFormatPr defaultRowHeight="12.75" x14ac:dyDescent="0.2"/>
  <cols>
    <col min="1" max="16384" width="9.140625" style="20"/>
  </cols>
  <sheetData>
    <row r="1" spans="1:18" ht="15.75" x14ac:dyDescent="0.25">
      <c r="A1" s="84" t="s">
        <v>0</v>
      </c>
      <c r="B1" s="84"/>
      <c r="C1" s="84"/>
      <c r="D1" s="84"/>
      <c r="E1" s="84"/>
      <c r="F1" s="84"/>
      <c r="G1" s="84"/>
      <c r="H1" s="84"/>
    </row>
    <row r="2" spans="1:18" ht="15.75" x14ac:dyDescent="0.25">
      <c r="A2" s="19"/>
      <c r="B2" s="18"/>
      <c r="C2" s="85" t="s">
        <v>62</v>
      </c>
      <c r="D2" s="85"/>
      <c r="E2" s="85"/>
      <c r="F2" s="85"/>
      <c r="G2" s="85"/>
      <c r="H2" s="18"/>
    </row>
    <row r="3" spans="1:18" x14ac:dyDescent="0.2">
      <c r="A3" s="87" t="s">
        <v>4</v>
      </c>
      <c r="B3" s="87"/>
      <c r="C3" s="87"/>
      <c r="D3" s="87"/>
      <c r="E3" s="45" t="s">
        <v>5</v>
      </c>
      <c r="F3" s="45" t="s">
        <v>6</v>
      </c>
      <c r="G3" s="45" t="s">
        <v>7</v>
      </c>
      <c r="H3" s="45" t="s">
        <v>9</v>
      </c>
      <c r="I3" s="45" t="s">
        <v>10</v>
      </c>
      <c r="J3" s="45" t="s">
        <v>17</v>
      </c>
      <c r="K3" s="45" t="s">
        <v>18</v>
      </c>
      <c r="L3" s="45" t="s">
        <v>19</v>
      </c>
      <c r="M3" s="45" t="s">
        <v>20</v>
      </c>
      <c r="N3" s="45" t="s">
        <v>21</v>
      </c>
      <c r="O3" s="45" t="s">
        <v>22</v>
      </c>
      <c r="P3" s="45" t="s">
        <v>23</v>
      </c>
      <c r="Q3" s="45" t="s">
        <v>24</v>
      </c>
      <c r="R3" s="46" t="s">
        <v>8</v>
      </c>
    </row>
    <row r="4" spans="1:18" x14ac:dyDescent="0.2">
      <c r="A4" s="86" t="s">
        <v>11</v>
      </c>
      <c r="B4" s="86"/>
      <c r="C4" s="86"/>
      <c r="D4" s="86"/>
      <c r="E4" s="47">
        <v>15.299999999999999</v>
      </c>
      <c r="F4" s="47">
        <v>13.6</v>
      </c>
      <c r="G4" s="47">
        <v>8</v>
      </c>
      <c r="H4" s="47">
        <v>9</v>
      </c>
      <c r="I4" s="47">
        <v>10</v>
      </c>
      <c r="J4" s="47">
        <v>4.8</v>
      </c>
      <c r="K4" s="47">
        <v>4.5</v>
      </c>
      <c r="L4" s="47">
        <v>4</v>
      </c>
      <c r="M4" s="47">
        <v>1.5</v>
      </c>
      <c r="N4" s="47">
        <v>3</v>
      </c>
      <c r="O4" s="47">
        <v>2.8000000000000003</v>
      </c>
      <c r="P4" s="47">
        <v>2.6999999999999997</v>
      </c>
      <c r="Q4" s="47">
        <v>2.4</v>
      </c>
      <c r="R4" s="48">
        <f>SUM(E4:Q4)</f>
        <v>81.599999999999994</v>
      </c>
    </row>
    <row r="5" spans="1:18" x14ac:dyDescent="0.2">
      <c r="A5" s="86" t="s">
        <v>12</v>
      </c>
      <c r="B5" s="86"/>
      <c r="C5" s="86"/>
      <c r="D5" s="86"/>
      <c r="E5" s="47">
        <v>11.9</v>
      </c>
      <c r="F5" s="47">
        <v>10.199999999999999</v>
      </c>
      <c r="G5" s="47">
        <v>6</v>
      </c>
      <c r="H5" s="47">
        <v>4</v>
      </c>
      <c r="I5" s="47">
        <v>9</v>
      </c>
      <c r="J5" s="47">
        <v>4.8</v>
      </c>
      <c r="K5" s="47">
        <v>2.5</v>
      </c>
      <c r="L5" s="47">
        <v>4</v>
      </c>
      <c r="M5" s="47">
        <v>1.5</v>
      </c>
      <c r="N5" s="47">
        <v>3</v>
      </c>
      <c r="O5" s="47">
        <v>2.4000000000000004</v>
      </c>
      <c r="P5" s="47">
        <v>0.89999999999999991</v>
      </c>
      <c r="Q5" s="47">
        <v>2.1</v>
      </c>
      <c r="R5" s="48">
        <f t="shared" ref="R5:R9" si="0">SUM(E5:Q5)</f>
        <v>62.3</v>
      </c>
    </row>
    <row r="6" spans="1:18" x14ac:dyDescent="0.2">
      <c r="A6" s="86" t="s">
        <v>13</v>
      </c>
      <c r="B6" s="86"/>
      <c r="C6" s="86"/>
      <c r="D6" s="86"/>
      <c r="E6" s="47">
        <v>3.4</v>
      </c>
      <c r="F6" s="47">
        <v>3.4</v>
      </c>
      <c r="G6" s="47">
        <v>2</v>
      </c>
      <c r="H6" s="47">
        <v>2</v>
      </c>
      <c r="I6" s="47">
        <v>2</v>
      </c>
      <c r="J6" s="47">
        <v>1.2</v>
      </c>
      <c r="K6" s="47">
        <v>1</v>
      </c>
      <c r="L6" s="47">
        <v>1</v>
      </c>
      <c r="M6" s="47">
        <v>1</v>
      </c>
      <c r="N6" s="47">
        <v>1</v>
      </c>
      <c r="O6" s="47">
        <v>0.8</v>
      </c>
      <c r="P6" s="47">
        <v>0.6</v>
      </c>
      <c r="Q6" s="47">
        <v>0.6</v>
      </c>
      <c r="R6" s="48">
        <f t="shared" si="0"/>
        <v>20.000000000000004</v>
      </c>
    </row>
    <row r="7" spans="1:18" x14ac:dyDescent="0.2">
      <c r="A7" s="86" t="s">
        <v>14</v>
      </c>
      <c r="B7" s="86"/>
      <c r="C7" s="86"/>
      <c r="D7" s="86"/>
      <c r="E7" s="47">
        <v>13.6</v>
      </c>
      <c r="F7" s="47">
        <v>13.6</v>
      </c>
      <c r="G7" s="47">
        <v>8</v>
      </c>
      <c r="H7" s="47">
        <v>9</v>
      </c>
      <c r="I7" s="47">
        <v>8</v>
      </c>
      <c r="J7" s="47">
        <v>4.8</v>
      </c>
      <c r="K7" s="47">
        <v>4.5</v>
      </c>
      <c r="L7" s="47">
        <v>4</v>
      </c>
      <c r="M7" s="47">
        <v>3</v>
      </c>
      <c r="N7" s="47">
        <v>4</v>
      </c>
      <c r="O7" s="47">
        <v>3.2</v>
      </c>
      <c r="P7" s="47">
        <v>2.1</v>
      </c>
      <c r="Q7" s="47">
        <v>2.4</v>
      </c>
      <c r="R7" s="48">
        <f t="shared" si="0"/>
        <v>80.2</v>
      </c>
    </row>
    <row r="8" spans="1:18" x14ac:dyDescent="0.2">
      <c r="A8" s="86" t="s">
        <v>15</v>
      </c>
      <c r="B8" s="86"/>
      <c r="C8" s="86"/>
      <c r="D8" s="86"/>
      <c r="E8" s="47">
        <v>15.299999999999999</v>
      </c>
      <c r="F8" s="47">
        <v>11.9</v>
      </c>
      <c r="G8" s="47">
        <v>7</v>
      </c>
      <c r="H8" s="47">
        <v>4</v>
      </c>
      <c r="I8" s="47">
        <v>9</v>
      </c>
      <c r="J8" s="47">
        <v>4.8</v>
      </c>
      <c r="K8" s="47">
        <v>4</v>
      </c>
      <c r="L8" s="47">
        <v>4.5</v>
      </c>
      <c r="M8" s="47">
        <v>4</v>
      </c>
      <c r="N8" s="47">
        <v>3.5</v>
      </c>
      <c r="O8" s="47">
        <v>3.2</v>
      </c>
      <c r="P8" s="47">
        <v>2.1</v>
      </c>
      <c r="Q8" s="47">
        <v>2.4</v>
      </c>
      <c r="R8" s="48">
        <f t="shared" si="0"/>
        <v>75.7</v>
      </c>
    </row>
    <row r="9" spans="1:18" x14ac:dyDescent="0.2">
      <c r="A9" s="86" t="s">
        <v>16</v>
      </c>
      <c r="B9" s="86"/>
      <c r="C9" s="86"/>
      <c r="D9" s="86"/>
      <c r="E9" s="47">
        <v>11.9</v>
      </c>
      <c r="F9" s="47">
        <v>10.199999999999999</v>
      </c>
      <c r="G9" s="47">
        <v>6</v>
      </c>
      <c r="H9" s="47">
        <v>4</v>
      </c>
      <c r="I9" s="47">
        <v>6</v>
      </c>
      <c r="J9" s="47">
        <v>4.8</v>
      </c>
      <c r="K9" s="47">
        <v>2.5</v>
      </c>
      <c r="L9" s="47">
        <v>3.5</v>
      </c>
      <c r="M9" s="47">
        <v>2.5</v>
      </c>
      <c r="N9" s="47">
        <v>3</v>
      </c>
      <c r="O9" s="47">
        <v>2.4000000000000004</v>
      </c>
      <c r="P9" s="47">
        <v>2.1</v>
      </c>
      <c r="Q9" s="47">
        <v>1.7999999999999998</v>
      </c>
      <c r="R9" s="48">
        <f t="shared" si="0"/>
        <v>60.699999999999996</v>
      </c>
    </row>
  </sheetData>
  <mergeCells count="9">
    <mergeCell ref="A1:H1"/>
    <mergeCell ref="C2:G2"/>
    <mergeCell ref="A9:D9"/>
    <mergeCell ref="A6:D6"/>
    <mergeCell ref="A5:D5"/>
    <mergeCell ref="A3:D3"/>
    <mergeCell ref="A4:D4"/>
    <mergeCell ref="A7:D7"/>
    <mergeCell ref="A8:D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9"/>
  <sheetViews>
    <sheetView workbookViewId="0">
      <selection activeCell="C2" sqref="C2:G2"/>
    </sheetView>
  </sheetViews>
  <sheetFormatPr defaultRowHeight="12.75" x14ac:dyDescent="0.2"/>
  <cols>
    <col min="1" max="16384" width="9.140625" style="20"/>
  </cols>
  <sheetData>
    <row r="1" spans="1:18" ht="15.75" x14ac:dyDescent="0.25">
      <c r="A1" s="84" t="s">
        <v>0</v>
      </c>
      <c r="B1" s="84"/>
      <c r="C1" s="84"/>
      <c r="D1" s="84"/>
      <c r="E1" s="84"/>
      <c r="F1" s="84"/>
      <c r="G1" s="84"/>
      <c r="H1" s="84"/>
    </row>
    <row r="2" spans="1:18" ht="15.75" x14ac:dyDescent="0.25">
      <c r="A2" s="19"/>
      <c r="B2" s="18"/>
      <c r="C2" s="85" t="s">
        <v>63</v>
      </c>
      <c r="D2" s="85"/>
      <c r="E2" s="85"/>
      <c r="F2" s="85"/>
      <c r="G2" s="85"/>
      <c r="H2" s="18"/>
    </row>
    <row r="3" spans="1:18" x14ac:dyDescent="0.2">
      <c r="A3" s="87" t="s">
        <v>4</v>
      </c>
      <c r="B3" s="87"/>
      <c r="C3" s="87"/>
      <c r="D3" s="87"/>
      <c r="E3" s="49" t="s">
        <v>5</v>
      </c>
      <c r="F3" s="49" t="s">
        <v>6</v>
      </c>
      <c r="G3" s="49" t="s">
        <v>7</v>
      </c>
      <c r="H3" s="49" t="s">
        <v>9</v>
      </c>
      <c r="I3" s="49" t="s">
        <v>10</v>
      </c>
      <c r="J3" s="49" t="s">
        <v>17</v>
      </c>
      <c r="K3" s="49" t="s">
        <v>18</v>
      </c>
      <c r="L3" s="49" t="s">
        <v>19</v>
      </c>
      <c r="M3" s="49" t="s">
        <v>20</v>
      </c>
      <c r="N3" s="49" t="s">
        <v>21</v>
      </c>
      <c r="O3" s="49" t="s">
        <v>22</v>
      </c>
      <c r="P3" s="49" t="s">
        <v>23</v>
      </c>
      <c r="Q3" s="49" t="s">
        <v>24</v>
      </c>
      <c r="R3" s="50" t="s">
        <v>8</v>
      </c>
    </row>
    <row r="4" spans="1:18" x14ac:dyDescent="0.2">
      <c r="A4" s="88" t="s">
        <v>11</v>
      </c>
      <c r="B4" s="88"/>
      <c r="C4" s="88"/>
      <c r="D4" s="88"/>
      <c r="E4" s="51">
        <v>15.639999999999999</v>
      </c>
      <c r="F4" s="51">
        <v>15.299999999999999</v>
      </c>
      <c r="G4" s="51">
        <v>9</v>
      </c>
      <c r="H4" s="51">
        <v>10</v>
      </c>
      <c r="I4" s="51">
        <v>8.4</v>
      </c>
      <c r="J4" s="51">
        <v>5.52</v>
      </c>
      <c r="K4" s="51">
        <v>0</v>
      </c>
      <c r="L4" s="51">
        <v>4.5</v>
      </c>
      <c r="M4" s="51">
        <v>4.5999999999999996</v>
      </c>
      <c r="N4" s="51">
        <v>4</v>
      </c>
      <c r="O4" s="51">
        <v>3.6</v>
      </c>
      <c r="P4" s="51">
        <v>2.6999999999999997</v>
      </c>
      <c r="Q4" s="51">
        <v>2.6999999999999997</v>
      </c>
      <c r="R4" s="52">
        <f>SUM(E4:Q4)</f>
        <v>85.96</v>
      </c>
    </row>
    <row r="5" spans="1:18" x14ac:dyDescent="0.2">
      <c r="A5" s="88" t="s">
        <v>12</v>
      </c>
      <c r="B5" s="88"/>
      <c r="C5" s="88"/>
      <c r="D5" s="88"/>
      <c r="E5" s="51">
        <v>11.9</v>
      </c>
      <c r="F5" s="51">
        <v>11.9</v>
      </c>
      <c r="G5" s="51">
        <v>6.6</v>
      </c>
      <c r="H5" s="51">
        <v>0</v>
      </c>
      <c r="I5" s="51">
        <v>6.4</v>
      </c>
      <c r="J5" s="51">
        <v>4.2</v>
      </c>
      <c r="K5" s="51">
        <v>1</v>
      </c>
      <c r="L5" s="51">
        <v>3.5</v>
      </c>
      <c r="M5" s="51">
        <v>3</v>
      </c>
      <c r="N5" s="51">
        <v>2</v>
      </c>
      <c r="O5" s="51">
        <v>2.8000000000000003</v>
      </c>
      <c r="P5" s="51">
        <v>2.1</v>
      </c>
      <c r="Q5" s="51">
        <v>1.7999999999999998</v>
      </c>
      <c r="R5" s="52">
        <f t="shared" ref="R5:R9" si="0">SUM(E5:Q5)</f>
        <v>57.199999999999996</v>
      </c>
    </row>
    <row r="6" spans="1:18" x14ac:dyDescent="0.2">
      <c r="A6" s="88" t="s">
        <v>13</v>
      </c>
      <c r="B6" s="88"/>
      <c r="C6" s="88"/>
      <c r="D6" s="88"/>
      <c r="E6" s="51">
        <v>3.4</v>
      </c>
      <c r="F6" s="51">
        <v>3.4</v>
      </c>
      <c r="G6" s="51">
        <v>2</v>
      </c>
      <c r="H6" s="51">
        <v>2</v>
      </c>
      <c r="I6" s="51">
        <v>2</v>
      </c>
      <c r="J6" s="51">
        <v>1.2</v>
      </c>
      <c r="K6" s="51">
        <v>1</v>
      </c>
      <c r="L6" s="51">
        <v>1</v>
      </c>
      <c r="M6" s="51">
        <v>1</v>
      </c>
      <c r="N6" s="51">
        <v>1</v>
      </c>
      <c r="O6" s="51">
        <v>0.8</v>
      </c>
      <c r="P6" s="51">
        <v>0.6</v>
      </c>
      <c r="Q6" s="51">
        <v>0.6</v>
      </c>
      <c r="R6" s="52">
        <f t="shared" si="0"/>
        <v>20.000000000000004</v>
      </c>
    </row>
    <row r="7" spans="1:18" x14ac:dyDescent="0.2">
      <c r="A7" s="88" t="s">
        <v>14</v>
      </c>
      <c r="B7" s="88"/>
      <c r="C7" s="88"/>
      <c r="D7" s="88"/>
      <c r="E7" s="51">
        <v>15.639999999999999</v>
      </c>
      <c r="F7" s="51">
        <v>15.299999999999999</v>
      </c>
      <c r="G7" s="51">
        <v>8.6</v>
      </c>
      <c r="H7" s="51">
        <v>8</v>
      </c>
      <c r="I7" s="51">
        <v>7.4</v>
      </c>
      <c r="J7" s="51">
        <v>5.52</v>
      </c>
      <c r="K7" s="51">
        <v>4.5</v>
      </c>
      <c r="L7" s="51">
        <v>4</v>
      </c>
      <c r="M7" s="51">
        <v>3.8</v>
      </c>
      <c r="N7" s="51">
        <v>4</v>
      </c>
      <c r="O7" s="51">
        <v>3.44</v>
      </c>
      <c r="P7" s="51">
        <v>2.6999999999999997</v>
      </c>
      <c r="Q7" s="51">
        <v>2.6999999999999997</v>
      </c>
      <c r="R7" s="52">
        <f t="shared" si="0"/>
        <v>85.6</v>
      </c>
    </row>
    <row r="8" spans="1:18" x14ac:dyDescent="0.2">
      <c r="A8" s="88" t="s">
        <v>15</v>
      </c>
      <c r="B8" s="88"/>
      <c r="C8" s="88"/>
      <c r="D8" s="88"/>
      <c r="E8" s="51">
        <v>14.28</v>
      </c>
      <c r="F8" s="51">
        <v>14.28</v>
      </c>
      <c r="G8" s="51">
        <v>8.4</v>
      </c>
      <c r="H8" s="51">
        <v>8</v>
      </c>
      <c r="I8" s="51">
        <v>8</v>
      </c>
      <c r="J8" s="51">
        <v>4.2</v>
      </c>
      <c r="K8" s="51">
        <v>4</v>
      </c>
      <c r="L8" s="51">
        <v>3.5</v>
      </c>
      <c r="M8" s="51">
        <v>4.5</v>
      </c>
      <c r="N8" s="51">
        <v>4</v>
      </c>
      <c r="O8" s="51">
        <v>3.2</v>
      </c>
      <c r="P8" s="51">
        <v>2.6999999999999997</v>
      </c>
      <c r="Q8" s="51">
        <v>2.2200000000000002</v>
      </c>
      <c r="R8" s="52">
        <f t="shared" si="0"/>
        <v>81.28</v>
      </c>
    </row>
    <row r="9" spans="1:18" x14ac:dyDescent="0.2">
      <c r="A9" s="88" t="s">
        <v>16</v>
      </c>
      <c r="B9" s="88"/>
      <c r="C9" s="88"/>
      <c r="D9" s="88"/>
      <c r="E9" s="51">
        <v>11.9</v>
      </c>
      <c r="F9" s="51">
        <v>14.28</v>
      </c>
      <c r="G9" s="51">
        <v>7</v>
      </c>
      <c r="H9" s="51">
        <v>0</v>
      </c>
      <c r="I9" s="51">
        <v>7</v>
      </c>
      <c r="J9" s="51">
        <v>5.04</v>
      </c>
      <c r="K9" s="51">
        <v>3.5</v>
      </c>
      <c r="L9" s="51">
        <v>4.3</v>
      </c>
      <c r="M9" s="51">
        <v>3.5</v>
      </c>
      <c r="N9" s="51">
        <v>3.5</v>
      </c>
      <c r="O9" s="51">
        <v>2.8000000000000003</v>
      </c>
      <c r="P9" s="51">
        <v>2.1</v>
      </c>
      <c r="Q9" s="51">
        <v>2.5799999999999996</v>
      </c>
      <c r="R9" s="52">
        <f t="shared" si="0"/>
        <v>67.499999999999986</v>
      </c>
    </row>
  </sheetData>
  <mergeCells count="9">
    <mergeCell ref="A1:H1"/>
    <mergeCell ref="C2:G2"/>
    <mergeCell ref="A3:D3"/>
    <mergeCell ref="A4:D4"/>
    <mergeCell ref="A9:D9"/>
    <mergeCell ref="A6:D6"/>
    <mergeCell ref="A5:D5"/>
    <mergeCell ref="A7:D7"/>
    <mergeCell ref="A8:D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17"/>
  <sheetViews>
    <sheetView workbookViewId="0">
      <selection activeCell="C2" sqref="C2:G2"/>
    </sheetView>
  </sheetViews>
  <sheetFormatPr defaultRowHeight="12.75" x14ac:dyDescent="0.2"/>
  <cols>
    <col min="1" max="16384" width="9.140625" style="20"/>
  </cols>
  <sheetData>
    <row r="1" spans="1:18" ht="15.75" x14ac:dyDescent="0.25">
      <c r="A1" s="84" t="s">
        <v>0</v>
      </c>
      <c r="B1" s="84"/>
      <c r="C1" s="84"/>
      <c r="D1" s="84"/>
      <c r="E1" s="84"/>
      <c r="F1" s="84"/>
      <c r="G1" s="84"/>
      <c r="H1" s="84"/>
    </row>
    <row r="2" spans="1:18" ht="15.75" x14ac:dyDescent="0.25">
      <c r="A2" s="19"/>
      <c r="B2" s="18"/>
      <c r="C2" s="85" t="s">
        <v>64</v>
      </c>
      <c r="D2" s="85"/>
      <c r="E2" s="85"/>
      <c r="F2" s="85"/>
      <c r="G2" s="85"/>
      <c r="H2" s="18"/>
    </row>
    <row r="3" spans="1:18" x14ac:dyDescent="0.2">
      <c r="A3" s="87" t="s">
        <v>4</v>
      </c>
      <c r="B3" s="87"/>
      <c r="C3" s="87"/>
      <c r="D3" s="87"/>
      <c r="E3" s="53" t="s">
        <v>5</v>
      </c>
      <c r="F3" s="53" t="s">
        <v>6</v>
      </c>
      <c r="G3" s="53" t="s">
        <v>7</v>
      </c>
      <c r="H3" s="53" t="s">
        <v>9</v>
      </c>
      <c r="I3" s="53" t="s">
        <v>10</v>
      </c>
      <c r="J3" s="53" t="s">
        <v>17</v>
      </c>
      <c r="K3" s="53" t="s">
        <v>18</v>
      </c>
      <c r="L3" s="53" t="s">
        <v>19</v>
      </c>
      <c r="M3" s="53" t="s">
        <v>20</v>
      </c>
      <c r="N3" s="53" t="s">
        <v>21</v>
      </c>
      <c r="O3" s="53" t="s">
        <v>22</v>
      </c>
      <c r="P3" s="53" t="s">
        <v>23</v>
      </c>
      <c r="Q3" s="53" t="s">
        <v>24</v>
      </c>
      <c r="R3" s="54" t="s">
        <v>8</v>
      </c>
    </row>
    <row r="4" spans="1:18" x14ac:dyDescent="0.2">
      <c r="A4" s="86" t="s">
        <v>11</v>
      </c>
      <c r="B4" s="86"/>
      <c r="C4" s="86"/>
      <c r="D4" s="86"/>
      <c r="E4" s="55">
        <v>13.6</v>
      </c>
      <c r="F4" s="55">
        <v>13.6</v>
      </c>
      <c r="G4" s="55">
        <v>8</v>
      </c>
      <c r="H4" s="55">
        <v>10</v>
      </c>
      <c r="I4" s="55">
        <v>9</v>
      </c>
      <c r="J4" s="55">
        <v>5.3999999999999995</v>
      </c>
      <c r="K4" s="55">
        <v>4</v>
      </c>
      <c r="L4" s="55">
        <v>4</v>
      </c>
      <c r="M4" s="55">
        <v>3</v>
      </c>
      <c r="N4" s="55">
        <v>4</v>
      </c>
      <c r="O4" s="55">
        <v>3.2</v>
      </c>
      <c r="P4" s="55">
        <v>2.4</v>
      </c>
      <c r="Q4" s="55">
        <v>2.4</v>
      </c>
      <c r="R4" s="56">
        <f>SUM(E4:Q4)</f>
        <v>82.600000000000009</v>
      </c>
    </row>
    <row r="5" spans="1:18" x14ac:dyDescent="0.2">
      <c r="A5" s="86" t="s">
        <v>12</v>
      </c>
      <c r="B5" s="86"/>
      <c r="C5" s="86"/>
      <c r="D5" s="86"/>
      <c r="E5" s="55">
        <v>8.5</v>
      </c>
      <c r="F5" s="55">
        <v>10.199999999999999</v>
      </c>
      <c r="G5" s="55">
        <v>6</v>
      </c>
      <c r="H5" s="55">
        <v>2</v>
      </c>
      <c r="I5" s="55">
        <v>4</v>
      </c>
      <c r="J5" s="55">
        <v>4.2</v>
      </c>
      <c r="K5" s="55">
        <v>2</v>
      </c>
      <c r="L5" s="55">
        <v>2</v>
      </c>
      <c r="M5" s="55">
        <v>1.5</v>
      </c>
      <c r="N5" s="55">
        <v>3</v>
      </c>
      <c r="O5" s="55">
        <v>1.2000000000000002</v>
      </c>
      <c r="P5" s="55">
        <v>0.89999999999999991</v>
      </c>
      <c r="Q5" s="55">
        <v>0.6</v>
      </c>
      <c r="R5" s="56">
        <f t="shared" ref="R5:R9" si="0">SUM(E5:Q5)</f>
        <v>46.1</v>
      </c>
    </row>
    <row r="6" spans="1:18" x14ac:dyDescent="0.2">
      <c r="A6" s="86" t="s">
        <v>13</v>
      </c>
      <c r="B6" s="86"/>
      <c r="C6" s="86"/>
      <c r="D6" s="86"/>
      <c r="E6" s="55">
        <v>3.4</v>
      </c>
      <c r="F6" s="55">
        <v>3.4</v>
      </c>
      <c r="G6" s="55">
        <v>2</v>
      </c>
      <c r="H6" s="55">
        <v>2</v>
      </c>
      <c r="I6" s="55">
        <v>2</v>
      </c>
      <c r="J6" s="55">
        <v>1.2</v>
      </c>
      <c r="K6" s="55">
        <v>1</v>
      </c>
      <c r="L6" s="55">
        <v>1</v>
      </c>
      <c r="M6" s="55">
        <v>1</v>
      </c>
      <c r="N6" s="55">
        <v>1</v>
      </c>
      <c r="O6" s="55">
        <v>0.8</v>
      </c>
      <c r="P6" s="55">
        <v>0</v>
      </c>
      <c r="Q6" s="55">
        <v>0.6</v>
      </c>
      <c r="R6" s="56">
        <f t="shared" si="0"/>
        <v>19.400000000000002</v>
      </c>
    </row>
    <row r="7" spans="1:18" x14ac:dyDescent="0.2">
      <c r="A7" s="86" t="s">
        <v>14</v>
      </c>
      <c r="B7" s="86"/>
      <c r="C7" s="86"/>
      <c r="D7" s="86"/>
      <c r="E7" s="55">
        <v>13.6</v>
      </c>
      <c r="F7" s="55">
        <v>15.299999999999999</v>
      </c>
      <c r="G7" s="55">
        <v>8</v>
      </c>
      <c r="H7" s="55">
        <v>8</v>
      </c>
      <c r="I7" s="55">
        <v>6</v>
      </c>
      <c r="J7" s="55">
        <v>5.3999999999999995</v>
      </c>
      <c r="K7" s="55">
        <v>3</v>
      </c>
      <c r="L7" s="55">
        <v>4</v>
      </c>
      <c r="M7" s="55">
        <v>0</v>
      </c>
      <c r="N7" s="55">
        <v>3</v>
      </c>
      <c r="O7" s="55">
        <v>2.4000000000000004</v>
      </c>
      <c r="P7" s="55">
        <v>1.7999999999999998</v>
      </c>
      <c r="Q7" s="55">
        <v>2.4</v>
      </c>
      <c r="R7" s="56">
        <f t="shared" si="0"/>
        <v>72.900000000000006</v>
      </c>
    </row>
    <row r="8" spans="1:18" x14ac:dyDescent="0.2">
      <c r="A8" s="86" t="s">
        <v>15</v>
      </c>
      <c r="B8" s="86"/>
      <c r="C8" s="86"/>
      <c r="D8" s="86"/>
      <c r="E8" s="55">
        <v>15.299999999999999</v>
      </c>
      <c r="F8" s="55">
        <v>11.9</v>
      </c>
      <c r="G8" s="55">
        <v>8</v>
      </c>
      <c r="H8" s="55">
        <v>6</v>
      </c>
      <c r="I8" s="55">
        <v>9</v>
      </c>
      <c r="J8" s="55">
        <v>4.8</v>
      </c>
      <c r="K8" s="55">
        <v>3</v>
      </c>
      <c r="L8" s="55">
        <v>3</v>
      </c>
      <c r="M8" s="55">
        <v>3</v>
      </c>
      <c r="N8" s="55">
        <v>3.5</v>
      </c>
      <c r="O8" s="55">
        <v>2.8000000000000003</v>
      </c>
      <c r="P8" s="55">
        <v>2.4</v>
      </c>
      <c r="Q8" s="55">
        <v>2.1</v>
      </c>
      <c r="R8" s="56">
        <f t="shared" si="0"/>
        <v>74.8</v>
      </c>
    </row>
    <row r="9" spans="1:18" x14ac:dyDescent="0.2">
      <c r="A9" s="86" t="s">
        <v>16</v>
      </c>
      <c r="B9" s="86"/>
      <c r="C9" s="86"/>
      <c r="D9" s="86"/>
      <c r="E9" s="55">
        <v>10.199999999999999</v>
      </c>
      <c r="F9" s="55">
        <v>6.8</v>
      </c>
      <c r="G9" s="55">
        <v>6</v>
      </c>
      <c r="H9" s="55">
        <v>2</v>
      </c>
      <c r="I9" s="55">
        <v>0</v>
      </c>
      <c r="J9" s="55">
        <v>3.5999999999999996</v>
      </c>
      <c r="K9" s="55">
        <v>1</v>
      </c>
      <c r="L9" s="55">
        <v>3</v>
      </c>
      <c r="M9" s="55">
        <v>1</v>
      </c>
      <c r="N9" s="55">
        <v>2</v>
      </c>
      <c r="O9" s="55">
        <v>2.4000000000000004</v>
      </c>
      <c r="P9" s="55">
        <v>0</v>
      </c>
      <c r="Q9" s="55">
        <v>0</v>
      </c>
      <c r="R9" s="56">
        <f t="shared" si="0"/>
        <v>38</v>
      </c>
    </row>
    <row r="17" spans="16:16" x14ac:dyDescent="0.2">
      <c r="P17" s="20" t="s">
        <v>26</v>
      </c>
    </row>
  </sheetData>
  <mergeCells count="9">
    <mergeCell ref="A1:H1"/>
    <mergeCell ref="C2:G2"/>
    <mergeCell ref="A3:D3"/>
    <mergeCell ref="A4:D4"/>
    <mergeCell ref="A9:D9"/>
    <mergeCell ref="A6:D6"/>
    <mergeCell ref="A5:D5"/>
    <mergeCell ref="A7:D7"/>
    <mergeCell ref="A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 9</vt:lpstr>
      <vt:lpstr>10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2017-06-15T13:25:34Z</dcterms:modified>
</cp:coreProperties>
</file>