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210" windowWidth="14790" windowHeight="7770" tabRatio="855" activeTab="10"/>
  </bookViews>
  <sheets>
    <sheet name="1" sheetId="2" r:id="rId1"/>
    <sheet name="2" sheetId="3" r:id="rId2"/>
    <sheet name="3" sheetId="5" r:id="rId3"/>
    <sheet name="4" sheetId="9" r:id="rId4"/>
    <sheet name="5" sheetId="11" r:id="rId5"/>
    <sheet name="6" sheetId="12" r:id="rId6"/>
    <sheet name="7" sheetId="13" r:id="rId7"/>
    <sheet name="Technical" sheetId="1" r:id="rId8"/>
    <sheet name="Non-Technical" sheetId="6" r:id="rId9"/>
    <sheet name="Summary" sheetId="7" r:id="rId10"/>
    <sheet name="Evaluation Criteria" sheetId="15" r:id="rId11"/>
  </sheets>
  <externalReferences>
    <externalReference r:id="rId12"/>
  </externalReferences>
  <calcPr calcId="145621"/>
</workbook>
</file>

<file path=xl/calcChain.xml><?xml version="1.0" encoding="utf-8"?>
<calcChain xmlns="http://schemas.openxmlformats.org/spreadsheetml/2006/main">
  <c r="N16" i="15" l="1"/>
  <c r="K16" i="15"/>
  <c r="H16" i="15"/>
  <c r="E16" i="15"/>
  <c r="O15" i="15"/>
  <c r="N15" i="15"/>
  <c r="K15" i="15"/>
  <c r="H15" i="15"/>
  <c r="E15" i="15"/>
  <c r="N14" i="15"/>
  <c r="K14" i="15"/>
  <c r="H14" i="15"/>
  <c r="O14" i="15" s="1"/>
  <c r="E14" i="15"/>
  <c r="N13" i="15"/>
  <c r="K13" i="15"/>
  <c r="H13" i="15"/>
  <c r="E13" i="15"/>
  <c r="O13" i="15" s="1"/>
  <c r="N12" i="15"/>
  <c r="O12" i="15" s="1"/>
  <c r="K12" i="15"/>
  <c r="H12" i="15"/>
  <c r="E12" i="15"/>
  <c r="N11" i="15"/>
  <c r="K11" i="15"/>
  <c r="H11" i="15"/>
  <c r="E11" i="15"/>
  <c r="O11" i="15" s="1"/>
  <c r="N10" i="15"/>
  <c r="K10" i="15"/>
  <c r="H10" i="15"/>
  <c r="E10" i="15"/>
  <c r="O10" i="15" s="1"/>
  <c r="N9" i="15"/>
  <c r="K9" i="15"/>
  <c r="O9" i="15" s="1"/>
  <c r="H9" i="15"/>
  <c r="E9" i="15"/>
  <c r="N8" i="15"/>
  <c r="K8" i="15"/>
  <c r="H8" i="15"/>
  <c r="E8" i="15"/>
  <c r="O8" i="15" s="1"/>
  <c r="E1" i="15"/>
  <c r="O16" i="15" l="1"/>
  <c r="A13" i="7" l="1"/>
  <c r="I4" i="5" l="1"/>
  <c r="I5" i="5"/>
  <c r="I6" i="5"/>
  <c r="I7" i="5"/>
  <c r="I8" i="5"/>
  <c r="I9" i="5"/>
  <c r="I10" i="5"/>
  <c r="I11" i="5"/>
  <c r="I12" i="5"/>
  <c r="D6" i="6"/>
  <c r="D7" i="6"/>
  <c r="D8" i="6"/>
  <c r="D9" i="6"/>
  <c r="D10" i="6"/>
  <c r="D11" i="6"/>
  <c r="D12" i="6"/>
  <c r="D13" i="6"/>
  <c r="D5" i="6"/>
  <c r="A12" i="3"/>
  <c r="A12" i="5"/>
  <c r="A12" i="9"/>
  <c r="A12" i="11"/>
  <c r="A12" i="12"/>
  <c r="A12" i="13"/>
  <c r="A13" i="6"/>
  <c r="I12" i="2"/>
  <c r="B13" i="1" s="1"/>
  <c r="B13" i="7" s="1"/>
  <c r="I12" i="3"/>
  <c r="I12" i="11"/>
  <c r="F13" i="1" s="1"/>
  <c r="I12" i="12"/>
  <c r="G13" i="1" s="1"/>
  <c r="I12" i="13"/>
  <c r="H13" i="1" s="1"/>
  <c r="C13" i="1"/>
  <c r="C13" i="7" s="1"/>
  <c r="B13" i="6"/>
  <c r="C13" i="6"/>
  <c r="H13" i="7"/>
  <c r="J13" i="7"/>
  <c r="I12" i="9"/>
  <c r="E13" i="1" s="1"/>
  <c r="E13" i="7" s="1"/>
  <c r="D13" i="1"/>
  <c r="D13" i="7" s="1"/>
  <c r="G13" i="7" l="1"/>
  <c r="I13" i="7" s="1"/>
  <c r="K13" i="7" s="1"/>
  <c r="F13" i="7"/>
  <c r="I13" i="1"/>
  <c r="B6" i="6" l="1"/>
  <c r="B7" i="6"/>
  <c r="B8" i="6"/>
  <c r="B9" i="6"/>
  <c r="B10" i="6"/>
  <c r="B11" i="6"/>
  <c r="B12" i="6"/>
  <c r="B5" i="6"/>
  <c r="B6" i="1"/>
  <c r="B7" i="1"/>
  <c r="B8" i="1"/>
  <c r="B9" i="1"/>
  <c r="B10" i="1"/>
  <c r="B11" i="1"/>
  <c r="B12" i="1"/>
  <c r="B5" i="1"/>
  <c r="C6" i="1"/>
  <c r="C7" i="1"/>
  <c r="C8" i="1"/>
  <c r="C9" i="1"/>
  <c r="C10" i="1"/>
  <c r="C11" i="1"/>
  <c r="C12" i="1"/>
  <c r="C5" i="1"/>
  <c r="D6" i="1"/>
  <c r="D7" i="1"/>
  <c r="D8" i="1"/>
  <c r="D9" i="1"/>
  <c r="D10" i="1"/>
  <c r="D11" i="1"/>
  <c r="D12" i="1"/>
  <c r="D5" i="1"/>
  <c r="H6" i="7"/>
  <c r="H7" i="7"/>
  <c r="H8" i="7"/>
  <c r="H9" i="7"/>
  <c r="H10" i="7"/>
  <c r="H11" i="7"/>
  <c r="H12" i="7"/>
  <c r="H5" i="7"/>
  <c r="H9" i="1" l="1"/>
  <c r="B7" i="7"/>
  <c r="C7" i="7"/>
  <c r="D7" i="7"/>
  <c r="B8" i="7"/>
  <c r="C8" i="7"/>
  <c r="D8" i="7"/>
  <c r="B9" i="7"/>
  <c r="C9" i="7"/>
  <c r="D9" i="7"/>
  <c r="G9" i="7"/>
  <c r="B10" i="7"/>
  <c r="C10" i="7"/>
  <c r="D10" i="7"/>
  <c r="B11" i="7"/>
  <c r="C11" i="7"/>
  <c r="D11" i="7"/>
  <c r="B12" i="7"/>
  <c r="C12" i="7"/>
  <c r="D12" i="7"/>
  <c r="C7" i="6"/>
  <c r="J7" i="7" s="1"/>
  <c r="C8" i="6"/>
  <c r="J8" i="7" s="1"/>
  <c r="C9" i="6"/>
  <c r="J9" i="7" s="1"/>
  <c r="C10" i="6"/>
  <c r="J10" i="7" s="1"/>
  <c r="C11" i="6"/>
  <c r="J11" i="7" s="1"/>
  <c r="C12" i="6"/>
  <c r="J12" i="7" s="1"/>
  <c r="I11" i="13"/>
  <c r="H12" i="1" s="1"/>
  <c r="I10" i="13"/>
  <c r="H11" i="1" s="1"/>
  <c r="I9" i="13"/>
  <c r="H10" i="1" s="1"/>
  <c r="I8" i="13"/>
  <c r="I7" i="13"/>
  <c r="H8" i="1" s="1"/>
  <c r="I6" i="13"/>
  <c r="H7" i="1" s="1"/>
  <c r="I5" i="13"/>
  <c r="H6" i="1" s="1"/>
  <c r="I4" i="13"/>
  <c r="H5" i="1" s="1"/>
  <c r="I11" i="12"/>
  <c r="G12" i="7" s="1"/>
  <c r="I10" i="12"/>
  <c r="G11" i="1" s="1"/>
  <c r="I9" i="12"/>
  <c r="G10" i="1" s="1"/>
  <c r="I8" i="12"/>
  <c r="G9" i="1" s="1"/>
  <c r="I7" i="12"/>
  <c r="G8" i="7" s="1"/>
  <c r="I6" i="12"/>
  <c r="G7" i="1" s="1"/>
  <c r="I5" i="12"/>
  <c r="G6" i="1" s="1"/>
  <c r="I4" i="12"/>
  <c r="G5" i="1" s="1"/>
  <c r="I11" i="11"/>
  <c r="F12" i="1" s="1"/>
  <c r="I10" i="11"/>
  <c r="F11" i="1" s="1"/>
  <c r="I9" i="11"/>
  <c r="F10" i="7" s="1"/>
  <c r="I8" i="11"/>
  <c r="F9" i="1" s="1"/>
  <c r="I7" i="11"/>
  <c r="F8" i="1" s="1"/>
  <c r="I6" i="11"/>
  <c r="F7" i="1" s="1"/>
  <c r="I5" i="11"/>
  <c r="F6" i="1" s="1"/>
  <c r="I4" i="11"/>
  <c r="F5" i="1" s="1"/>
  <c r="I11" i="9"/>
  <c r="E12" i="1" s="1"/>
  <c r="E12" i="7" s="1"/>
  <c r="I10" i="9"/>
  <c r="E11" i="1" s="1"/>
  <c r="E11" i="7" s="1"/>
  <c r="I9" i="9"/>
  <c r="E10" i="1" s="1"/>
  <c r="I8" i="9"/>
  <c r="E9" i="1" s="1"/>
  <c r="I7" i="9"/>
  <c r="E8" i="1" s="1"/>
  <c r="I6" i="9"/>
  <c r="E7" i="1" s="1"/>
  <c r="E7" i="7" s="1"/>
  <c r="I5" i="9"/>
  <c r="E6" i="1" s="1"/>
  <c r="I4" i="9"/>
  <c r="E5" i="1" s="1"/>
  <c r="I11" i="3"/>
  <c r="I10" i="3"/>
  <c r="I9" i="3"/>
  <c r="I8" i="3"/>
  <c r="I7" i="3"/>
  <c r="I6" i="3"/>
  <c r="I5" i="3"/>
  <c r="I4" i="3"/>
  <c r="I6" i="2"/>
  <c r="I7" i="2"/>
  <c r="I8" i="2"/>
  <c r="I9" i="2"/>
  <c r="I10" i="2"/>
  <c r="I11" i="2"/>
  <c r="G11" i="7" l="1"/>
  <c r="G7" i="7"/>
  <c r="G10" i="7"/>
  <c r="G12" i="1"/>
  <c r="I12" i="1" s="1"/>
  <c r="G8" i="1"/>
  <c r="F11" i="7"/>
  <c r="F9" i="7"/>
  <c r="F7" i="7"/>
  <c r="I7" i="7" s="1"/>
  <c r="K7" i="7" s="1"/>
  <c r="F10" i="1"/>
  <c r="F12" i="7"/>
  <c r="F8" i="7"/>
  <c r="I8" i="7" s="1"/>
  <c r="K8" i="7" s="1"/>
  <c r="I8" i="1"/>
  <c r="E8" i="7"/>
  <c r="I9" i="1"/>
  <c r="E9" i="7"/>
  <c r="I10" i="1"/>
  <c r="E10" i="7"/>
  <c r="I11" i="1"/>
  <c r="I7" i="1"/>
  <c r="I10" i="7"/>
  <c r="K10" i="7" s="1"/>
  <c r="I12" i="7"/>
  <c r="K12" i="7" s="1"/>
  <c r="I11" i="7"/>
  <c r="K11" i="7" s="1"/>
  <c r="I9" i="7"/>
  <c r="K9" i="7" s="1"/>
  <c r="C6" i="6" l="1"/>
  <c r="C5" i="6"/>
  <c r="J6" i="7" l="1"/>
  <c r="H4" i="7" l="1"/>
  <c r="G5" i="7" l="1"/>
  <c r="G6" i="7"/>
  <c r="F6" i="7" l="1"/>
  <c r="F5" i="7"/>
  <c r="E5" i="7" l="1"/>
  <c r="E6" i="7"/>
  <c r="D5" i="7" l="1"/>
  <c r="D6" i="7"/>
  <c r="I5" i="2"/>
  <c r="C6" i="7" l="1"/>
  <c r="C5" i="7"/>
  <c r="I4" i="2"/>
  <c r="I5" i="1" l="1"/>
  <c r="B6" i="7"/>
  <c r="I6" i="7" s="1"/>
  <c r="K6" i="7" s="1"/>
  <c r="I6" i="1"/>
  <c r="C4" i="7"/>
  <c r="D4" i="7"/>
  <c r="E4" i="7"/>
  <c r="F4" i="7"/>
  <c r="G4" i="7"/>
  <c r="B4" i="7"/>
  <c r="J5" i="1" l="1"/>
  <c r="J9" i="1"/>
  <c r="J11" i="1"/>
  <c r="J7" i="1"/>
  <c r="J12" i="1"/>
  <c r="J8" i="1"/>
  <c r="J6" i="1"/>
  <c r="J10" i="1"/>
  <c r="J13" i="1"/>
  <c r="J5" i="7"/>
  <c r="B5" i="7" l="1"/>
  <c r="I5" i="7" s="1"/>
  <c r="K5" i="7" s="1"/>
  <c r="L6" i="7" l="1"/>
  <c r="L9" i="7"/>
  <c r="L11" i="7"/>
  <c r="L7" i="7"/>
  <c r="L12" i="7"/>
  <c r="L5" i="7"/>
  <c r="L10" i="7"/>
  <c r="L13" i="7"/>
  <c r="L8" i="7"/>
</calcChain>
</file>

<file path=xl/sharedStrings.xml><?xml version="1.0" encoding="utf-8"?>
<sst xmlns="http://schemas.openxmlformats.org/spreadsheetml/2006/main" count="208" uniqueCount="55">
  <si>
    <t xml:space="preserve">RESPONDENT SUMMARY </t>
  </si>
  <si>
    <t>Company/Vendor Name</t>
  </si>
  <si>
    <t>Average Technical Score</t>
  </si>
  <si>
    <t>Total Score</t>
  </si>
  <si>
    <t>Ranking</t>
  </si>
  <si>
    <t>Evaluator 1</t>
  </si>
  <si>
    <t>Evaluator 2</t>
  </si>
  <si>
    <t>Evaluator 3</t>
  </si>
  <si>
    <t>Evaluator 4</t>
  </si>
  <si>
    <t>Evaluator 5</t>
  </si>
  <si>
    <t>Evaluator 6</t>
  </si>
  <si>
    <t>Evaluator 7</t>
  </si>
  <si>
    <t>Company/Vendor Name:</t>
  </si>
  <si>
    <t>Criteria 1</t>
  </si>
  <si>
    <t>Criteria 2</t>
  </si>
  <si>
    <t>Criteria 3</t>
  </si>
  <si>
    <t>Criteria 4</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</si>
  <si>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</si>
  <si>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</si>
  <si>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</si>
  <si>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</si>
  <si>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Belmont Icehouse, LLC</t>
  </si>
  <si>
    <t>Commerce House</t>
  </si>
  <si>
    <t>Harger Howe</t>
  </si>
  <si>
    <t>Inspire Group, Inc.</t>
  </si>
  <si>
    <t>Integrity International dba Tarren Point</t>
  </si>
  <si>
    <t>Rucker &amp; R Co.</t>
  </si>
  <si>
    <t>Freed Advertising</t>
  </si>
  <si>
    <t>GDC Marketing &amp; Ideation</t>
  </si>
  <si>
    <t>Keystone Resources</t>
  </si>
  <si>
    <t>RFP730-16011 Marketing &amp; Public Relations Services  (Additional Evaluation)</t>
  </si>
  <si>
    <t>RFP730-16011 Marketing &amp; Public Relations Services</t>
  </si>
  <si>
    <t>RESPONDENT EVALUATION MATRIX</t>
  </si>
  <si>
    <t>Evaluator Name:</t>
  </si>
  <si>
    <t>Name</t>
  </si>
  <si>
    <t xml:space="preserve">Criteria 1 </t>
  </si>
  <si>
    <t xml:space="preserve">Criterion Two: Professional Experience
Demonstrated professional experience and ability to fulfill current and predicted university needs:
1. Marketing services to include, but are not limited to:
a. Branding: Positioning, visual and verbal expression via messaging and design, brand experience including packaging and presentation, stationary design, experiential messaging through a sales funnel. 
b. Marketing: Campaign development, lead generation strategy and design of print and digital collateral, development of comprehensive unit and program marketing plans, content writing and strategy
c. Advertising: Including, but not limited to, development, placement and vendor management.  
   of print/digital ads, billboards, radio, video, television
</t>
  </si>
  <si>
    <t xml:space="preserve">Criterion Three: Business Criteria
Respondent meets vendor requirements as listed by the University:
1. Vendor must be willing to invoice monthly or upon completion of requested services. The University of Houston, Continuing and Professional Studies, nor UH Northwest Campus may participate in any agreement involving a retainer for services.
2. Vendor shall have been in business for a minimum of seven consecutive years under the same ownership.
3. Vendor must be an active member of at least two marketing-related professional organizations.
4. Vendor must have received at least three awards from marketing-related professional organizations for marketing and/or public relations work done within the last five years.
5.  Vendor must have a minimum of seven years of experience developing, launching and managing marketing campaigns as well as developing marketing plans, brand strategies, social media strategies, advertising and aforementioned public relations activities
6. Vendor must have a minimum of 10 employees.
7. It is PREFERRED if the vendor is geographically accessible to the University of Houston as their will be a need for frequent collaboration and development time with Continuing and Professional Studies. 
</t>
  </si>
  <si>
    <t xml:space="preserve">Criterion Four: Professional References
Respondent provides references from three clients/service of similar scope
</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</si>
  <si>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</si>
  <si>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</si>
  <si>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</si>
  <si>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</si>
  <si>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</si>
  <si>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</si>
  <si>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</si>
  <si>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</si>
  <si>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 xml:space="preserve"> </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</si>
  <si>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</si>
  <si>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</si>
  <si>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</si>
  <si>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</si>
  <si>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</si>
  <si>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</si>
  <si>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t xml:space="preserve">**DONOT EVALUATE COST.  ONLY EVALUATOR 3 WILL EVALUATE**
Criterion One: Services Rates
Rates for services quoted by respondent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</si>
</sst>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b/>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rgb="FFFF0000"/>
      <name val="Calibri"/>
      <family val="2"/>
      <scheme val="minor"/>
    </font>
    <font>
      <b/>
      <sz val="12"/>
      <color rgb="FFFF0000"/>
      <name val="Arial"/>
      <family val="2"/>
    </font>
    <font>
      <sz val="10"/>
      <name val="Calibri"/>
      <family val="2"/>
      <scheme val="minor"/>
    </font>
    <font>
      <sz val="10"/>
      <color rgb="FFFF0000"/>
      <name val="Calibri"/>
      <family val="2"/>
      <scheme val="minor"/>
    </font>
    <font>
      <b/>
      <sz val="10"/>
      <name val="Calibri"/>
      <family val="2"/>
      <scheme val="minor"/>
    </font>
    <font>
      <sz val="11"/>
      <name val="Arial"/>
      <family val="2"/>
    </font>
    <font>
      <sz val="10"/>
      <color rgb="FFFF0000"/>
      <name val="Arial"/>
      <family val="2"/>
    </font>
    <font>
      <b/>
      <sz val="11"/>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99">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4" borderId="7" applyNumberFormat="0" applyFont="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15" fillId="4" borderId="7" applyNumberFormat="0" applyFont="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0"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4" fillId="0" borderId="0"/>
    <xf numFmtId="0" fontId="14" fillId="4" borderId="7"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03">
    <xf numFmtId="0" fontId="0" fillId="0" borderId="0" xfId="0"/>
    <xf numFmtId="0" fontId="13" fillId="0" borderId="0" xfId="0" applyFont="1"/>
    <xf numFmtId="0" fontId="13" fillId="0" borderId="0" xfId="0" applyFont="1" applyBorder="1"/>
    <xf numFmtId="0" fontId="12" fillId="0" borderId="1" xfId="0" applyFont="1" applyBorder="1" applyAlignment="1">
      <alignment horizontal="center" vertical="center"/>
    </xf>
    <xf numFmtId="0" fontId="12" fillId="0" borderId="2" xfId="0" applyFont="1" applyFill="1" applyBorder="1" applyAlignment="1">
      <alignment horizontal="center" vertical="center" textRotation="90" wrapText="1"/>
    </xf>
    <xf numFmtId="0" fontId="12" fillId="0" borderId="2" xfId="0" applyFont="1" applyBorder="1" applyAlignment="1">
      <alignment horizontal="center" vertical="center" wrapText="1"/>
    </xf>
    <xf numFmtId="0" fontId="12" fillId="3" borderId="3" xfId="0" applyFont="1" applyFill="1" applyBorder="1" applyAlignment="1">
      <alignment horizontal="center" vertical="center"/>
    </xf>
    <xf numFmtId="0" fontId="12" fillId="0" borderId="0" xfId="0" applyFont="1" applyAlignment="1">
      <alignment horizontal="center" vertical="center"/>
    </xf>
    <xf numFmtId="0" fontId="13" fillId="0" borderId="4" xfId="0" applyFont="1" applyFill="1" applyBorder="1" applyAlignment="1">
      <alignment horizontal="center"/>
    </xf>
    <xf numFmtId="4" fontId="13" fillId="0" borderId="5" xfId="0" applyNumberFormat="1" applyFont="1" applyBorder="1"/>
    <xf numFmtId="0" fontId="13" fillId="3" borderId="6" xfId="0" applyFont="1" applyFill="1" applyBorder="1" applyAlignment="1">
      <alignment horizontal="center"/>
    </xf>
    <xf numFmtId="0" fontId="35" fillId="0" borderId="2" xfId="0" applyFont="1" applyFill="1" applyBorder="1" applyAlignment="1">
      <alignment horizontal="center" vertical="center" textRotation="90" wrapText="1"/>
    </xf>
    <xf numFmtId="0" fontId="0" fillId="0" borderId="0" xfId="0"/>
    <xf numFmtId="0" fontId="0" fillId="0" borderId="0" xfId="0" applyBorder="1"/>
    <xf numFmtId="0" fontId="12" fillId="0" borderId="0" xfId="0" applyFont="1" applyBorder="1" applyAlignment="1"/>
    <xf numFmtId="0" fontId="34" fillId="0" borderId="16" xfId="47" applyFont="1" applyBorder="1" applyAlignment="1">
      <alignment horizontal="center"/>
    </xf>
    <xf numFmtId="0" fontId="0" fillId="3" borderId="0" xfId="0" applyFill="1"/>
    <xf numFmtId="0" fontId="16" fillId="3" borderId="16" xfId="47" applyFont="1" applyFill="1" applyBorder="1" applyAlignment="1">
      <alignment horizontal="center"/>
    </xf>
    <xf numFmtId="0" fontId="16" fillId="0" borderId="16" xfId="47" applyFont="1" applyBorder="1" applyAlignment="1">
      <alignment horizontal="center"/>
    </xf>
    <xf numFmtId="0" fontId="0" fillId="0" borderId="0" xfId="0" applyBorder="1"/>
    <xf numFmtId="0" fontId="12" fillId="0" borderId="0" xfId="0" applyFont="1" applyBorder="1" applyAlignment="1"/>
    <xf numFmtId="0" fontId="0" fillId="0" borderId="0" xfId="0"/>
    <xf numFmtId="0" fontId="0" fillId="3" borderId="0" xfId="0" applyFill="1"/>
    <xf numFmtId="0" fontId="16" fillId="0" borderId="16" xfId="47" applyFont="1" applyBorder="1" applyAlignment="1">
      <alignment horizontal="center"/>
    </xf>
    <xf numFmtId="0" fontId="0" fillId="0" borderId="0" xfId="0"/>
    <xf numFmtId="0" fontId="36" fillId="0" borderId="0" xfId="0" applyFont="1"/>
    <xf numFmtId="0" fontId="37" fillId="0" borderId="0" xfId="0" applyFont="1"/>
    <xf numFmtId="0" fontId="16" fillId="0" borderId="16" xfId="47" applyFont="1" applyBorder="1" applyAlignment="1">
      <alignment horizontal="center"/>
    </xf>
    <xf numFmtId="0" fontId="36" fillId="0" borderId="0" xfId="0" applyFont="1"/>
    <xf numFmtId="0" fontId="13" fillId="26" borderId="4" xfId="0" applyFont="1" applyFill="1" applyBorder="1" applyAlignment="1">
      <alignment horizontal="center"/>
    </xf>
    <xf numFmtId="4" fontId="13" fillId="26" borderId="5" xfId="0" applyNumberFormat="1" applyFont="1" applyFill="1" applyBorder="1"/>
    <xf numFmtId="0" fontId="13" fillId="26" borderId="6" xfId="0" applyFont="1" applyFill="1" applyBorder="1" applyAlignment="1">
      <alignment horizontal="center"/>
    </xf>
    <xf numFmtId="0" fontId="13" fillId="26" borderId="0" xfId="0" applyFont="1" applyFill="1"/>
    <xf numFmtId="0" fontId="36" fillId="0" borderId="0" xfId="0" applyFont="1"/>
    <xf numFmtId="0" fontId="36" fillId="0" borderId="0" xfId="0" applyFont="1"/>
    <xf numFmtId="4" fontId="13" fillId="0" borderId="0" xfId="0" applyNumberFormat="1" applyFont="1"/>
    <xf numFmtId="0" fontId="35" fillId="0" borderId="0" xfId="0" applyFont="1" applyAlignment="1"/>
    <xf numFmtId="0" fontId="12" fillId="0" borderId="0" xfId="0" applyFont="1" applyAlignment="1"/>
    <xf numFmtId="0" fontId="14" fillId="0" borderId="0" xfId="0" applyFont="1"/>
    <xf numFmtId="0" fontId="39" fillId="0" borderId="0" xfId="0" applyFont="1"/>
    <xf numFmtId="0" fontId="40" fillId="0" borderId="0" xfId="0" applyFont="1"/>
    <xf numFmtId="0" fontId="42" fillId="0" borderId="0" xfId="4" applyFont="1"/>
    <xf numFmtId="0" fontId="44" fillId="0" borderId="0" xfId="4" applyFont="1" applyAlignment="1">
      <alignment horizontal="center"/>
    </xf>
    <xf numFmtId="0" fontId="43" fillId="27" borderId="22" xfId="4" applyFont="1" applyFill="1" applyBorder="1" applyAlignment="1">
      <alignment horizontal="center"/>
    </xf>
    <xf numFmtId="0" fontId="43" fillId="0" borderId="23" xfId="4" applyFont="1" applyFill="1" applyBorder="1" applyAlignment="1">
      <alignment horizontal="center"/>
    </xf>
    <xf numFmtId="0" fontId="43" fillId="28" borderId="24" xfId="4" applyFont="1" applyFill="1" applyBorder="1" applyAlignment="1">
      <alignment horizontal="center"/>
    </xf>
    <xf numFmtId="0" fontId="44" fillId="27" borderId="22" xfId="4" applyFont="1" applyFill="1" applyBorder="1" applyAlignment="1">
      <alignment horizontal="center"/>
    </xf>
    <xf numFmtId="0" fontId="44" fillId="0" borderId="23" xfId="4" applyFont="1" applyFill="1" applyBorder="1" applyAlignment="1">
      <alignment horizontal="center"/>
    </xf>
    <xf numFmtId="0" fontId="44" fillId="28" borderId="24" xfId="4" applyFont="1" applyFill="1" applyBorder="1" applyAlignment="1">
      <alignment horizontal="center"/>
    </xf>
    <xf numFmtId="0" fontId="38" fillId="28" borderId="24" xfId="4" applyFont="1" applyFill="1" applyBorder="1" applyAlignment="1">
      <alignment horizontal="center"/>
    </xf>
    <xf numFmtId="0" fontId="38" fillId="0" borderId="22" xfId="4" applyFont="1" applyFill="1" applyBorder="1" applyAlignment="1">
      <alignment horizontal="center"/>
    </xf>
    <xf numFmtId="0" fontId="38" fillId="0" borderId="23" xfId="4" applyFont="1" applyFill="1" applyBorder="1" applyAlignment="1">
      <alignment horizontal="center"/>
    </xf>
    <xf numFmtId="0" fontId="42" fillId="0" borderId="25" xfId="4" applyFont="1" applyBorder="1" applyAlignment="1">
      <alignment horizontal="center"/>
    </xf>
    <xf numFmtId="0" fontId="14" fillId="0" borderId="26" xfId="88" applyFont="1" applyFill="1" applyBorder="1" applyAlignment="1">
      <alignment horizontal="center"/>
    </xf>
    <xf numFmtId="0" fontId="37" fillId="27" borderId="27" xfId="4" applyFont="1" applyFill="1" applyBorder="1" applyAlignment="1">
      <alignment horizontal="center"/>
    </xf>
    <xf numFmtId="0" fontId="37" fillId="0" borderId="28" xfId="4" applyFont="1" applyFill="1" applyBorder="1" applyAlignment="1">
      <alignment horizontal="center"/>
    </xf>
    <xf numFmtId="0" fontId="37" fillId="28" borderId="6" xfId="4" applyFont="1" applyFill="1" applyBorder="1" applyAlignment="1">
      <alignment horizontal="center"/>
    </xf>
    <xf numFmtId="0" fontId="42" fillId="27" borderId="27" xfId="4" applyFont="1" applyFill="1" applyBorder="1" applyAlignment="1">
      <alignment horizontal="center"/>
    </xf>
    <xf numFmtId="0" fontId="42" fillId="0" borderId="28" xfId="4" applyFont="1" applyFill="1" applyBorder="1" applyAlignment="1">
      <alignment horizontal="center"/>
    </xf>
    <xf numFmtId="0" fontId="42" fillId="28" borderId="6" xfId="4" applyFont="1" applyFill="1" applyBorder="1" applyAlignment="1">
      <alignment horizontal="center"/>
    </xf>
    <xf numFmtId="0" fontId="36" fillId="28" borderId="6" xfId="4" applyFont="1" applyFill="1" applyBorder="1" applyAlignment="1">
      <alignment horizontal="center"/>
    </xf>
    <xf numFmtId="0" fontId="36" fillId="0" borderId="27" xfId="4" applyFont="1" applyFill="1" applyBorder="1" applyAlignment="1">
      <alignment horizontal="center"/>
    </xf>
    <xf numFmtId="0" fontId="36" fillId="0" borderId="28" xfId="4" applyFont="1" applyFill="1" applyBorder="1" applyAlignment="1">
      <alignment horizontal="center"/>
    </xf>
    <xf numFmtId="0" fontId="42" fillId="3" borderId="25" xfId="4" applyFont="1" applyFill="1" applyBorder="1" applyAlignment="1">
      <alignment horizontal="center"/>
    </xf>
    <xf numFmtId="0" fontId="37" fillId="27" borderId="29" xfId="4" applyFont="1" applyFill="1" applyBorder="1" applyAlignment="1">
      <alignment horizontal="center"/>
    </xf>
    <xf numFmtId="0" fontId="37" fillId="28" borderId="30" xfId="4" applyFont="1" applyFill="1" applyBorder="1" applyAlignment="1">
      <alignment horizontal="center"/>
    </xf>
    <xf numFmtId="0" fontId="42" fillId="27" borderId="29" xfId="4" applyFont="1" applyFill="1" applyBorder="1" applyAlignment="1">
      <alignment horizontal="center"/>
    </xf>
    <xf numFmtId="0" fontId="42" fillId="28" borderId="30" xfId="4" applyFont="1" applyFill="1" applyBorder="1" applyAlignment="1">
      <alignment horizontal="center"/>
    </xf>
    <xf numFmtId="0" fontId="36" fillId="28" borderId="30" xfId="4" applyFont="1" applyFill="1" applyBorder="1" applyAlignment="1">
      <alignment horizontal="center"/>
    </xf>
    <xf numFmtId="0" fontId="36" fillId="0" borderId="29" xfId="4" applyFont="1" applyFill="1" applyBorder="1" applyAlignment="1">
      <alignment horizontal="center"/>
    </xf>
    <xf numFmtId="0" fontId="36" fillId="0" borderId="31" xfId="4" applyFont="1" applyFill="1" applyBorder="1" applyAlignment="1">
      <alignment horizontal="center"/>
    </xf>
    <xf numFmtId="0" fontId="44" fillId="3" borderId="21" xfId="4" applyFont="1" applyFill="1" applyBorder="1" applyAlignment="1">
      <alignment horizontal="center" vertical="top"/>
    </xf>
    <xf numFmtId="0" fontId="37" fillId="27" borderId="4" xfId="4" applyFont="1" applyFill="1" applyBorder="1" applyAlignment="1">
      <alignment horizontal="center"/>
    </xf>
    <xf numFmtId="0" fontId="38" fillId="0" borderId="0" xfId="0" applyFont="1" applyAlignment="1">
      <alignment horizontal="center"/>
    </xf>
    <xf numFmtId="0" fontId="12" fillId="0" borderId="0" xfId="0" applyFont="1" applyBorder="1" applyAlignment="1">
      <alignment horizontal="center"/>
    </xf>
    <xf numFmtId="0" fontId="12" fillId="2" borderId="0" xfId="0" applyFont="1" applyFill="1" applyBorder="1" applyAlignment="1">
      <alignment horizontal="center" vertical="center" wrapText="1"/>
    </xf>
    <xf numFmtId="0" fontId="16" fillId="0" borderId="16" xfId="47" applyFont="1" applyBorder="1" applyAlignment="1">
      <alignment horizontal="center"/>
    </xf>
    <xf numFmtId="0" fontId="12" fillId="0" borderId="0" xfId="0" applyFont="1" applyAlignment="1">
      <alignment horizontal="center"/>
    </xf>
    <xf numFmtId="0" fontId="12" fillId="2" borderId="0" xfId="0" applyFont="1" applyFill="1" applyAlignment="1">
      <alignment horizontal="center" vertical="center" wrapText="1"/>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14" fillId="0" borderId="36" xfId="0" applyFont="1" applyBorder="1" applyAlignment="1">
      <alignment horizontal="left"/>
    </xf>
    <xf numFmtId="0" fontId="14" fillId="0" borderId="37" xfId="0" applyFont="1" applyBorder="1" applyAlignment="1">
      <alignment horizontal="left"/>
    </xf>
    <xf numFmtId="0" fontId="14" fillId="0" borderId="38" xfId="0" applyFont="1" applyBorder="1" applyAlignment="1">
      <alignment horizontal="left"/>
    </xf>
    <xf numFmtId="0" fontId="14" fillId="0" borderId="39" xfId="0" applyFont="1" applyBorder="1" applyAlignment="1">
      <alignment horizontal="left"/>
    </xf>
    <xf numFmtId="0" fontId="14" fillId="0" borderId="40" xfId="0" applyFont="1" applyBorder="1" applyAlignment="1">
      <alignment horizontal="left"/>
    </xf>
    <xf numFmtId="0" fontId="14" fillId="0" borderId="41" xfId="0" applyFont="1" applyBorder="1" applyAlignment="1">
      <alignment horizontal="left"/>
    </xf>
    <xf numFmtId="0" fontId="43" fillId="0" borderId="18" xfId="4" applyFont="1" applyFill="1" applyBorder="1" applyAlignment="1">
      <alignment horizontal="left" vertical="top" wrapText="1"/>
    </xf>
    <xf numFmtId="0" fontId="43" fillId="0" borderId="19" xfId="4" applyFont="1" applyFill="1" applyBorder="1" applyAlignment="1">
      <alignment horizontal="left" vertical="top" wrapText="1"/>
    </xf>
    <xf numFmtId="0" fontId="43" fillId="0" borderId="20" xfId="4" applyFont="1" applyFill="1" applyBorder="1" applyAlignment="1">
      <alignment horizontal="left" vertical="top" wrapText="1"/>
    </xf>
    <xf numFmtId="0" fontId="38" fillId="0" borderId="18" xfId="4" applyFont="1" applyFill="1" applyBorder="1" applyAlignment="1">
      <alignment horizontal="left" vertical="top" wrapText="1"/>
    </xf>
    <xf numFmtId="0" fontId="38" fillId="0" borderId="19" xfId="4" applyFont="1" applyFill="1" applyBorder="1" applyAlignment="1">
      <alignment horizontal="left" vertical="top" wrapText="1"/>
    </xf>
    <xf numFmtId="0" fontId="38" fillId="0" borderId="20" xfId="4" applyFont="1" applyFill="1" applyBorder="1" applyAlignment="1">
      <alignment horizontal="left" vertical="top" wrapText="1"/>
    </xf>
    <xf numFmtId="0" fontId="45" fillId="0" borderId="0" xfId="0" applyFont="1" applyAlignment="1">
      <alignment horizontal="center" vertical="top" wrapText="1"/>
    </xf>
    <xf numFmtId="0" fontId="45" fillId="0" borderId="32" xfId="0" applyFont="1" applyBorder="1" applyAlignment="1">
      <alignment horizontal="center" vertical="top" wrapText="1"/>
    </xf>
    <xf numFmtId="0" fontId="45" fillId="2" borderId="33" xfId="0" applyFont="1" applyFill="1" applyBorder="1" applyAlignment="1">
      <alignment horizontal="center"/>
    </xf>
    <xf numFmtId="0" fontId="45" fillId="2" borderId="34" xfId="0" applyFont="1" applyFill="1" applyBorder="1" applyAlignment="1">
      <alignment horizontal="center"/>
    </xf>
    <xf numFmtId="0" fontId="45" fillId="2" borderId="35" xfId="0" applyFont="1" applyFill="1" applyBorder="1" applyAlignment="1">
      <alignment horizontal="center"/>
    </xf>
    <xf numFmtId="0" fontId="12" fillId="0" borderId="0" xfId="0" applyFont="1" applyAlignment="1">
      <alignment horizontal="left"/>
    </xf>
    <xf numFmtId="0" fontId="39" fillId="26" borderId="0" xfId="0" applyFont="1" applyFill="1" applyBorder="1" applyAlignment="1">
      <alignment horizontal="center"/>
    </xf>
    <xf numFmtId="0" fontId="34" fillId="0" borderId="17" xfId="0" applyFont="1" applyBorder="1" applyAlignment="1">
      <alignment horizontal="center"/>
    </xf>
    <xf numFmtId="0" fontId="41" fillId="0" borderId="17" xfId="0" applyFont="1" applyBorder="1" applyAlignment="1">
      <alignment horizontal="center"/>
    </xf>
  </cellXfs>
  <cellStyles count="9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8"/>
    <cellStyle name="Normal 4 2" xfId="47"/>
    <cellStyle name="Normal 4 3" xfId="90"/>
    <cellStyle name="Normal 4 4" xfId="91"/>
    <cellStyle name="Normal 4 5" xfId="92"/>
    <cellStyle name="Normal 4 6" xfId="93"/>
    <cellStyle name="Normal 4 7" xfId="94"/>
    <cellStyle name="Normal 4 8" xfId="95"/>
    <cellStyle name="Normal 4 9" xfId="96"/>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tion%20Matrix%20RFP730-16011%20Marketing%20&amp;%20Public%20Relations%20Serv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RFP730-16011 Marketing &amp; Public Relations Services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E31" sqref="E31"/>
    </sheetView>
  </sheetViews>
  <sheetFormatPr defaultRowHeight="12.75" x14ac:dyDescent="0.2"/>
  <cols>
    <col min="11" max="11" width="71" customWidth="1"/>
  </cols>
  <sheetData>
    <row r="1" spans="1:12" ht="15.75" x14ac:dyDescent="0.25">
      <c r="A1" s="74" t="s">
        <v>0</v>
      </c>
      <c r="B1" s="74"/>
      <c r="C1" s="74"/>
      <c r="D1" s="74"/>
      <c r="E1" s="74"/>
      <c r="F1" s="74"/>
      <c r="G1" s="74"/>
      <c r="H1" s="74"/>
      <c r="I1" s="74"/>
    </row>
    <row r="2" spans="1:12" ht="15.75" x14ac:dyDescent="0.25">
      <c r="A2" s="14"/>
      <c r="B2" s="13"/>
      <c r="C2" s="75" t="s">
        <v>5</v>
      </c>
      <c r="D2" s="75"/>
      <c r="E2" s="75"/>
      <c r="F2" s="75"/>
      <c r="G2" s="75"/>
      <c r="H2" s="13"/>
      <c r="I2" s="12"/>
    </row>
    <row r="3" spans="1:12" ht="15" x14ac:dyDescent="0.25">
      <c r="A3" s="76" t="s">
        <v>12</v>
      </c>
      <c r="B3" s="76"/>
      <c r="C3" s="76"/>
      <c r="D3" s="76"/>
      <c r="E3" s="15" t="s">
        <v>13</v>
      </c>
      <c r="F3" s="18" t="s">
        <v>14</v>
      </c>
      <c r="G3" s="18" t="s">
        <v>15</v>
      </c>
      <c r="H3" s="23" t="s">
        <v>16</v>
      </c>
      <c r="I3" s="17" t="s">
        <v>17</v>
      </c>
    </row>
    <row r="4" spans="1:12" x14ac:dyDescent="0.2">
      <c r="A4" s="73" t="s">
        <v>21</v>
      </c>
      <c r="B4" s="73"/>
      <c r="C4" s="73"/>
      <c r="D4" s="73"/>
      <c r="E4" s="26">
        <v>0</v>
      </c>
      <c r="F4" s="25">
        <v>30</v>
      </c>
      <c r="G4" s="25">
        <v>18</v>
      </c>
      <c r="H4" s="25">
        <v>0</v>
      </c>
      <c r="I4" s="16">
        <f>SUM(E4:H4)</f>
        <v>48</v>
      </c>
    </row>
    <row r="5" spans="1:12" x14ac:dyDescent="0.2">
      <c r="A5" s="73" t="s">
        <v>22</v>
      </c>
      <c r="B5" s="73"/>
      <c r="C5" s="73"/>
      <c r="D5" s="73"/>
      <c r="E5" s="26">
        <v>0</v>
      </c>
      <c r="F5" s="25">
        <v>30</v>
      </c>
      <c r="G5" s="25">
        <v>18</v>
      </c>
      <c r="H5" s="25">
        <v>0</v>
      </c>
      <c r="I5" s="22">
        <f>SUM(E5:H5)</f>
        <v>48</v>
      </c>
      <c r="L5" s="21"/>
    </row>
    <row r="6" spans="1:12" x14ac:dyDescent="0.2">
      <c r="A6" s="73" t="s">
        <v>23</v>
      </c>
      <c r="B6" s="73"/>
      <c r="C6" s="73"/>
      <c r="D6" s="73"/>
      <c r="E6" s="26">
        <v>0</v>
      </c>
      <c r="F6" s="25">
        <v>40</v>
      </c>
      <c r="G6" s="25">
        <v>24</v>
      </c>
      <c r="H6" s="25">
        <v>0</v>
      </c>
      <c r="I6" s="22">
        <f t="shared" ref="I6:I11" si="0">SUM(E6:H6)</f>
        <v>64</v>
      </c>
    </row>
    <row r="7" spans="1:12" x14ac:dyDescent="0.2">
      <c r="A7" s="73" t="s">
        <v>24</v>
      </c>
      <c r="B7" s="73"/>
      <c r="C7" s="73"/>
      <c r="D7" s="73"/>
      <c r="E7" s="26">
        <v>0</v>
      </c>
      <c r="F7" s="25">
        <v>40</v>
      </c>
      <c r="G7" s="25">
        <v>24</v>
      </c>
      <c r="H7" s="25">
        <v>0</v>
      </c>
      <c r="I7" s="22">
        <f t="shared" si="0"/>
        <v>64</v>
      </c>
    </row>
    <row r="8" spans="1:12" x14ac:dyDescent="0.2">
      <c r="A8" s="73" t="s">
        <v>25</v>
      </c>
      <c r="B8" s="73"/>
      <c r="C8" s="73"/>
      <c r="D8" s="73"/>
      <c r="E8" s="26">
        <v>0</v>
      </c>
      <c r="F8" s="25">
        <v>40</v>
      </c>
      <c r="G8" s="25">
        <v>24</v>
      </c>
      <c r="H8" s="25">
        <v>0</v>
      </c>
      <c r="I8" s="22">
        <f t="shared" si="0"/>
        <v>64</v>
      </c>
    </row>
    <row r="9" spans="1:12" x14ac:dyDescent="0.2">
      <c r="A9" s="73" t="s">
        <v>26</v>
      </c>
      <c r="B9" s="73"/>
      <c r="C9" s="73"/>
      <c r="D9" s="73"/>
      <c r="E9" s="26">
        <v>0</v>
      </c>
      <c r="F9" s="25">
        <v>40</v>
      </c>
      <c r="G9" s="25">
        <v>18</v>
      </c>
      <c r="H9" s="25">
        <v>0</v>
      </c>
      <c r="I9" s="22">
        <f t="shared" si="0"/>
        <v>58</v>
      </c>
    </row>
    <row r="10" spans="1:12" x14ac:dyDescent="0.2">
      <c r="A10" s="73" t="s">
        <v>27</v>
      </c>
      <c r="B10" s="73"/>
      <c r="C10" s="73"/>
      <c r="D10" s="73"/>
      <c r="E10" s="26">
        <v>0</v>
      </c>
      <c r="F10" s="25">
        <v>45</v>
      </c>
      <c r="G10" s="25">
        <v>24</v>
      </c>
      <c r="H10" s="25">
        <v>0</v>
      </c>
      <c r="I10" s="22">
        <f t="shared" si="0"/>
        <v>69</v>
      </c>
    </row>
    <row r="11" spans="1:12" x14ac:dyDescent="0.2">
      <c r="A11" s="73" t="s">
        <v>28</v>
      </c>
      <c r="B11" s="73"/>
      <c r="C11" s="73"/>
      <c r="D11" s="73"/>
      <c r="E11" s="26">
        <v>0</v>
      </c>
      <c r="F11" s="25">
        <v>40</v>
      </c>
      <c r="G11" s="25">
        <v>18</v>
      </c>
      <c r="H11" s="25">
        <v>0</v>
      </c>
      <c r="I11" s="22">
        <f t="shared" si="0"/>
        <v>58</v>
      </c>
    </row>
    <row r="12" spans="1:12" x14ac:dyDescent="0.2">
      <c r="A12" s="73" t="s">
        <v>29</v>
      </c>
      <c r="B12" s="73"/>
      <c r="C12" s="73"/>
      <c r="D12" s="73"/>
      <c r="E12" s="26">
        <v>0</v>
      </c>
      <c r="F12" s="34">
        <v>40</v>
      </c>
      <c r="G12" s="34">
        <v>24</v>
      </c>
      <c r="H12" s="34">
        <v>8</v>
      </c>
      <c r="I12" s="22">
        <f t="shared" ref="I12" si="1">SUM(E12:H12)</f>
        <v>72</v>
      </c>
    </row>
  </sheetData>
  <mergeCells count="12">
    <mergeCell ref="A12:D12"/>
    <mergeCell ref="A1:I1"/>
    <mergeCell ref="C2:G2"/>
    <mergeCell ref="A3:D3"/>
    <mergeCell ref="A4:D4"/>
    <mergeCell ref="A5:D5"/>
    <mergeCell ref="A11:D11"/>
    <mergeCell ref="A6:D6"/>
    <mergeCell ref="A7:D7"/>
    <mergeCell ref="A8:D8"/>
    <mergeCell ref="A9:D9"/>
    <mergeCell ref="A10:D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I19" sqref="I19"/>
    </sheetView>
  </sheetViews>
  <sheetFormatPr defaultRowHeight="15" x14ac:dyDescent="0.2"/>
  <cols>
    <col min="1" max="1" width="42.5703125" style="1" customWidth="1"/>
    <col min="2" max="8" width="8.28515625" style="1" bestFit="1" customWidth="1"/>
    <col min="9" max="10" width="7.5703125" style="1" customWidth="1"/>
    <col min="11" max="11" width="10.7109375" style="1" customWidth="1"/>
    <col min="12" max="12" width="10.42578125" style="1" customWidth="1"/>
    <col min="13" max="13" width="12.140625" style="1" customWidth="1"/>
    <col min="14" max="14" width="11.7109375" style="1" customWidth="1"/>
    <col min="15" max="16384" width="9.140625" style="1"/>
  </cols>
  <sheetData>
    <row r="1" spans="1:12" ht="15.75" x14ac:dyDescent="0.25">
      <c r="A1" s="77" t="s">
        <v>0</v>
      </c>
      <c r="B1" s="77"/>
      <c r="C1" s="77"/>
      <c r="D1" s="77"/>
      <c r="E1" s="77"/>
      <c r="F1" s="77"/>
      <c r="G1" s="77"/>
      <c r="H1" s="77"/>
      <c r="I1" s="77"/>
      <c r="J1" s="77"/>
      <c r="K1" s="77"/>
      <c r="L1" s="77"/>
    </row>
    <row r="2" spans="1:12" ht="26.25" customHeight="1" x14ac:dyDescent="0.2">
      <c r="A2" s="78" t="s">
        <v>31</v>
      </c>
      <c r="B2" s="78"/>
      <c r="C2" s="78"/>
      <c r="D2" s="78"/>
      <c r="E2" s="78"/>
      <c r="F2" s="78"/>
      <c r="G2" s="78"/>
      <c r="H2" s="78"/>
      <c r="I2" s="78"/>
      <c r="J2" s="78"/>
      <c r="K2" s="78"/>
      <c r="L2" s="78"/>
    </row>
    <row r="3" spans="1:12" ht="15.75" thickBot="1" x14ac:dyDescent="0.25">
      <c r="I3" s="2"/>
      <c r="J3" s="2"/>
      <c r="K3" s="2"/>
      <c r="L3" s="2"/>
    </row>
    <row r="4" spans="1:12" s="7" customFormat="1" ht="124.5" customHeight="1" thickBot="1" x14ac:dyDescent="0.25">
      <c r="A4" s="3" t="s">
        <v>1</v>
      </c>
      <c r="B4" s="4" t="str">
        <f>Technical!B4</f>
        <v>Evaluator 1</v>
      </c>
      <c r="C4" s="4" t="str">
        <f>Technical!C4</f>
        <v>Evaluator 2</v>
      </c>
      <c r="D4" s="11" t="str">
        <f>Technical!D4</f>
        <v>Evaluator 3</v>
      </c>
      <c r="E4" s="4" t="str">
        <f>Technical!E4</f>
        <v>Evaluator 4</v>
      </c>
      <c r="F4" s="4" t="str">
        <f>Technical!F4</f>
        <v>Evaluator 5</v>
      </c>
      <c r="G4" s="4" t="str">
        <f>Technical!G4</f>
        <v>Evaluator 6</v>
      </c>
      <c r="H4" s="4" t="str">
        <f>Technical!H4</f>
        <v>Evaluator 7</v>
      </c>
      <c r="I4" s="5" t="s">
        <v>2</v>
      </c>
      <c r="J4" s="5" t="s">
        <v>20</v>
      </c>
      <c r="K4" s="5" t="s">
        <v>3</v>
      </c>
      <c r="L4" s="6" t="s">
        <v>4</v>
      </c>
    </row>
    <row r="5" spans="1:12" ht="16.5" customHeight="1" x14ac:dyDescent="0.2">
      <c r="A5" s="8" t="s">
        <v>21</v>
      </c>
      <c r="B5" s="9">
        <f>Technical!B5</f>
        <v>48</v>
      </c>
      <c r="C5" s="9">
        <f>Technical!C5</f>
        <v>56.8</v>
      </c>
      <c r="D5" s="9">
        <f>Technical!D5</f>
        <v>73.2</v>
      </c>
      <c r="E5" s="9">
        <f>Technical!E5</f>
        <v>64</v>
      </c>
      <c r="F5" s="9">
        <f>'5'!I4</f>
        <v>76</v>
      </c>
      <c r="G5" s="9">
        <f>'6'!I4</f>
        <v>84</v>
      </c>
      <c r="H5" s="9">
        <f>'7'!I4</f>
        <v>55.199999999999996</v>
      </c>
      <c r="I5" s="9">
        <f>AVERAGE(B5:H5)</f>
        <v>65.314285714285717</v>
      </c>
      <c r="J5" s="9">
        <f>'Non-Technical'!C5</f>
        <v>9</v>
      </c>
      <c r="K5" s="9">
        <f>I5+J5</f>
        <v>74.314285714285717</v>
      </c>
      <c r="L5" s="10">
        <f>RANK(K5,$K$5:$K$13,0)</f>
        <v>5</v>
      </c>
    </row>
    <row r="6" spans="1:12" ht="16.5" customHeight="1" x14ac:dyDescent="0.2">
      <c r="A6" s="8" t="s">
        <v>22</v>
      </c>
      <c r="B6" s="9">
        <f>Technical!B6</f>
        <v>48</v>
      </c>
      <c r="C6" s="9">
        <f>Technical!C6</f>
        <v>38.200000000000003</v>
      </c>
      <c r="D6" s="9">
        <f>Technical!D6</f>
        <v>74.2</v>
      </c>
      <c r="E6" s="9">
        <f>Technical!E6</f>
        <v>54</v>
      </c>
      <c r="F6" s="9">
        <f>'5'!I5</f>
        <v>44</v>
      </c>
      <c r="G6" s="9">
        <f>'6'!I5</f>
        <v>72</v>
      </c>
      <c r="H6" s="9">
        <f>'7'!I5</f>
        <v>55.199999999999996</v>
      </c>
      <c r="I6" s="9">
        <f>AVERAGE(B6:H6)</f>
        <v>55.085714285714282</v>
      </c>
      <c r="J6" s="9">
        <f>'Non-Technical'!C6</f>
        <v>8</v>
      </c>
      <c r="K6" s="9">
        <f>I6+J6</f>
        <v>63.085714285714282</v>
      </c>
      <c r="L6" s="10">
        <f t="shared" ref="L6:L13" si="0">RANK(K6,$K$5:$K$13,0)</f>
        <v>9</v>
      </c>
    </row>
    <row r="7" spans="1:12" x14ac:dyDescent="0.2">
      <c r="A7" s="8" t="s">
        <v>23</v>
      </c>
      <c r="B7" s="9">
        <f>Technical!B7</f>
        <v>64</v>
      </c>
      <c r="C7" s="9">
        <f>Technical!C7</f>
        <v>26</v>
      </c>
      <c r="D7" s="9">
        <f>Technical!D7</f>
        <v>81.2</v>
      </c>
      <c r="E7" s="9">
        <f>Technical!E7</f>
        <v>83</v>
      </c>
      <c r="F7" s="9">
        <f>'5'!I6</f>
        <v>55</v>
      </c>
      <c r="G7" s="9">
        <f>'6'!I6</f>
        <v>74</v>
      </c>
      <c r="H7" s="9">
        <f>'7'!I6</f>
        <v>67.2</v>
      </c>
      <c r="I7" s="9">
        <f t="shared" ref="I7:I12" si="1">AVERAGE(B7:H7)</f>
        <v>64.342857142857142</v>
      </c>
      <c r="J7" s="9">
        <f>'Non-Technical'!C7</f>
        <v>9</v>
      </c>
      <c r="K7" s="9">
        <f t="shared" ref="K7:K12" si="2">I7+J7</f>
        <v>73.342857142857142</v>
      </c>
      <c r="L7" s="10">
        <f t="shared" si="0"/>
        <v>6</v>
      </c>
    </row>
    <row r="8" spans="1:12" x14ac:dyDescent="0.2">
      <c r="A8" s="8" t="s">
        <v>24</v>
      </c>
      <c r="B8" s="9">
        <f>Technical!B8</f>
        <v>64</v>
      </c>
      <c r="C8" s="9">
        <f>Technical!C8</f>
        <v>58</v>
      </c>
      <c r="D8" s="9">
        <f>Technical!D8</f>
        <v>78.2</v>
      </c>
      <c r="E8" s="9">
        <f>Technical!E8</f>
        <v>80</v>
      </c>
      <c r="F8" s="9">
        <f>'5'!I7</f>
        <v>66</v>
      </c>
      <c r="G8" s="9">
        <f>'6'!I7</f>
        <v>78</v>
      </c>
      <c r="H8" s="9">
        <f>'7'!I7</f>
        <v>64.2</v>
      </c>
      <c r="I8" s="9">
        <f t="shared" si="1"/>
        <v>69.771428571428572</v>
      </c>
      <c r="J8" s="9">
        <f>'Non-Technical'!C8</f>
        <v>9</v>
      </c>
      <c r="K8" s="9">
        <f t="shared" si="2"/>
        <v>78.771428571428572</v>
      </c>
      <c r="L8" s="10">
        <f t="shared" si="0"/>
        <v>3</v>
      </c>
    </row>
    <row r="9" spans="1:12" x14ac:dyDescent="0.2">
      <c r="A9" s="8" t="s">
        <v>25</v>
      </c>
      <c r="B9" s="9">
        <f>Technical!B9</f>
        <v>64</v>
      </c>
      <c r="C9" s="9">
        <f>Technical!C9</f>
        <v>36.6</v>
      </c>
      <c r="D9" s="9">
        <f>Technical!D9</f>
        <v>78</v>
      </c>
      <c r="E9" s="9">
        <f>Technical!E9</f>
        <v>71</v>
      </c>
      <c r="F9" s="9">
        <f>'5'!I8</f>
        <v>42</v>
      </c>
      <c r="G9" s="9">
        <f>'6'!I8</f>
        <v>72</v>
      </c>
      <c r="H9" s="9">
        <f>'7'!I8</f>
        <v>61.199999999999996</v>
      </c>
      <c r="I9" s="9">
        <f t="shared" si="1"/>
        <v>60.68571428571429</v>
      </c>
      <c r="J9" s="9">
        <f>'Non-Technical'!C9</f>
        <v>9</v>
      </c>
      <c r="K9" s="9">
        <f t="shared" si="2"/>
        <v>69.685714285714283</v>
      </c>
      <c r="L9" s="10">
        <f t="shared" si="0"/>
        <v>8</v>
      </c>
    </row>
    <row r="10" spans="1:12" x14ac:dyDescent="0.2">
      <c r="A10" s="8" t="s">
        <v>26</v>
      </c>
      <c r="B10" s="9">
        <f>Technical!B10</f>
        <v>58</v>
      </c>
      <c r="C10" s="9">
        <f>Technical!C10</f>
        <v>52</v>
      </c>
      <c r="D10" s="9">
        <f>Technical!D10</f>
        <v>75.2</v>
      </c>
      <c r="E10" s="9">
        <f>Technical!E10</f>
        <v>72</v>
      </c>
      <c r="F10" s="9">
        <f>'5'!I9</f>
        <v>66</v>
      </c>
      <c r="G10" s="9">
        <f>'6'!I9</f>
        <v>76</v>
      </c>
      <c r="H10" s="9">
        <f>'7'!I9</f>
        <v>55.199999999999996</v>
      </c>
      <c r="I10" s="9">
        <f t="shared" si="1"/>
        <v>64.914285714285711</v>
      </c>
      <c r="J10" s="9">
        <f>'Non-Technical'!C10</f>
        <v>8</v>
      </c>
      <c r="K10" s="9">
        <f t="shared" si="2"/>
        <v>72.914285714285711</v>
      </c>
      <c r="L10" s="10">
        <f t="shared" si="0"/>
        <v>7</v>
      </c>
    </row>
    <row r="11" spans="1:12" s="32" customFormat="1" x14ac:dyDescent="0.2">
      <c r="A11" s="29" t="s">
        <v>27</v>
      </c>
      <c r="B11" s="30">
        <f>Technical!B11</f>
        <v>69</v>
      </c>
      <c r="C11" s="30">
        <f>Technical!C11</f>
        <v>72</v>
      </c>
      <c r="D11" s="30">
        <f>Technical!D11</f>
        <v>91</v>
      </c>
      <c r="E11" s="30">
        <f>Technical!E11</f>
        <v>80</v>
      </c>
      <c r="F11" s="30">
        <f>'5'!I10</f>
        <v>80</v>
      </c>
      <c r="G11" s="30">
        <f>'6'!I10</f>
        <v>84</v>
      </c>
      <c r="H11" s="30">
        <f>'7'!I10</f>
        <v>64.2</v>
      </c>
      <c r="I11" s="30">
        <f t="shared" si="1"/>
        <v>77.171428571428578</v>
      </c>
      <c r="J11" s="30">
        <f>'Non-Technical'!C11</f>
        <v>9</v>
      </c>
      <c r="K11" s="30">
        <f t="shared" si="2"/>
        <v>86.171428571428578</v>
      </c>
      <c r="L11" s="31">
        <f t="shared" si="0"/>
        <v>2</v>
      </c>
    </row>
    <row r="12" spans="1:12" x14ac:dyDescent="0.2">
      <c r="A12" s="8" t="s">
        <v>28</v>
      </c>
      <c r="B12" s="9">
        <f>Technical!B12</f>
        <v>58</v>
      </c>
      <c r="C12" s="9">
        <f>Technical!C12</f>
        <v>60</v>
      </c>
      <c r="D12" s="9">
        <f>Technical!D12</f>
        <v>77</v>
      </c>
      <c r="E12" s="9">
        <f>Technical!E12</f>
        <v>77</v>
      </c>
      <c r="F12" s="9">
        <f>'5'!I11</f>
        <v>71</v>
      </c>
      <c r="G12" s="9">
        <f>'6'!I11</f>
        <v>82</v>
      </c>
      <c r="H12" s="9">
        <f>'7'!I11</f>
        <v>57.199999999999996</v>
      </c>
      <c r="I12" s="9">
        <f t="shared" si="1"/>
        <v>68.885714285714286</v>
      </c>
      <c r="J12" s="9">
        <f>'Non-Technical'!C12</f>
        <v>9</v>
      </c>
      <c r="K12" s="9">
        <f t="shared" si="2"/>
        <v>77.885714285714286</v>
      </c>
      <c r="L12" s="10">
        <f t="shared" si="0"/>
        <v>4</v>
      </c>
    </row>
    <row r="13" spans="1:12" s="32" customFormat="1" x14ac:dyDescent="0.2">
      <c r="A13" s="29" t="str">
        <f>Technical!A13</f>
        <v>Keystone Resources</v>
      </c>
      <c r="B13" s="30">
        <f>Technical!B13</f>
        <v>72</v>
      </c>
      <c r="C13" s="30">
        <f>Technical!C13</f>
        <v>75</v>
      </c>
      <c r="D13" s="30">
        <f>Technical!D13</f>
        <v>91</v>
      </c>
      <c r="E13" s="30">
        <f>Technical!E13</f>
        <v>83</v>
      </c>
      <c r="F13" s="30">
        <f>'5'!I12</f>
        <v>78</v>
      </c>
      <c r="G13" s="30">
        <f>'6'!I12</f>
        <v>88</v>
      </c>
      <c r="H13" s="30">
        <f>'7'!I12</f>
        <v>76.400000000000006</v>
      </c>
      <c r="I13" s="30">
        <f t="shared" ref="I13" si="3">AVERAGE(B13:H13)</f>
        <v>80.48571428571428</v>
      </c>
      <c r="J13" s="30">
        <f>'Non-Technical'!C13</f>
        <v>9</v>
      </c>
      <c r="K13" s="30">
        <f t="shared" ref="K13" si="4">I13+J13</f>
        <v>89.48571428571428</v>
      </c>
      <c r="L13" s="31">
        <f t="shared" si="0"/>
        <v>1</v>
      </c>
    </row>
    <row r="14" spans="1:12" x14ac:dyDescent="0.2">
      <c r="B14" s="35"/>
      <c r="C14" s="35"/>
      <c r="D14" s="35"/>
      <c r="E14" s="35"/>
      <c r="F14" s="35"/>
      <c r="G14" s="35"/>
      <c r="H14" s="35"/>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tabSelected="1" topLeftCell="A16" workbookViewId="0">
      <selection activeCell="K39" sqref="K39"/>
    </sheetView>
  </sheetViews>
  <sheetFormatPr defaultRowHeight="12.75" x14ac:dyDescent="0.2"/>
  <cols>
    <col min="1" max="1" width="2" style="24" customWidth="1"/>
    <col min="2" max="2" width="44.7109375" style="24" customWidth="1"/>
    <col min="3" max="3" width="12" style="40" customWidth="1"/>
    <col min="4" max="5" width="10.7109375" style="40" customWidth="1"/>
    <col min="6" max="6" width="12.140625" style="24" customWidth="1"/>
    <col min="7" max="7" width="11.140625" style="24" customWidth="1"/>
    <col min="8" max="8" width="10.5703125" style="24" customWidth="1"/>
    <col min="9" max="9" width="11.42578125" style="24" customWidth="1"/>
    <col min="10" max="10" width="9" style="24" customWidth="1"/>
    <col min="11" max="11" width="28.42578125" style="24" customWidth="1"/>
    <col min="12" max="12" width="11.42578125" style="38" customWidth="1"/>
    <col min="13" max="13" width="9" style="38" customWidth="1"/>
    <col min="14" max="14" width="11.42578125" style="38" customWidth="1"/>
    <col min="15" max="15" width="11.140625" style="24" customWidth="1"/>
    <col min="16" max="16384" width="9.140625" style="24"/>
  </cols>
  <sheetData>
    <row r="1" spans="2:15" ht="15.75" x14ac:dyDescent="0.25">
      <c r="B1" s="99" t="s">
        <v>32</v>
      </c>
      <c r="C1" s="99"/>
      <c r="D1" s="99"/>
      <c r="E1" s="36" t="str">
        <f>[1]Cover!A6</f>
        <v>RFP730-16011 Marketing &amp; Public Relations Services</v>
      </c>
      <c r="F1" s="37"/>
      <c r="G1" s="37"/>
      <c r="H1" s="37"/>
      <c r="I1" s="37"/>
      <c r="J1" s="37"/>
      <c r="K1" s="37"/>
      <c r="L1" s="37"/>
      <c r="M1" s="37"/>
      <c r="N1" s="37"/>
      <c r="O1" s="37"/>
    </row>
    <row r="2" spans="2:15" ht="15.75" customHeight="1" x14ac:dyDescent="0.25">
      <c r="C2" s="36"/>
      <c r="D2" s="36"/>
      <c r="E2" s="36"/>
      <c r="F2" s="37"/>
      <c r="G2" s="37"/>
    </row>
    <row r="3" spans="2:15" ht="14.25" x14ac:dyDescent="0.2">
      <c r="B3" s="39" t="s">
        <v>33</v>
      </c>
      <c r="C3" s="100" t="s">
        <v>34</v>
      </c>
      <c r="D3" s="100"/>
      <c r="E3" s="100"/>
      <c r="F3" s="100"/>
    </row>
    <row r="4" spans="2:15" ht="15" customHeight="1" x14ac:dyDescent="0.2">
      <c r="F4" s="1"/>
    </row>
    <row r="5" spans="2:15" ht="16.5" thickBot="1" x14ac:dyDescent="0.3">
      <c r="B5" s="1"/>
      <c r="C5" s="101" t="s">
        <v>35</v>
      </c>
      <c r="D5" s="101"/>
      <c r="E5" s="101"/>
      <c r="F5" s="102" t="s">
        <v>14</v>
      </c>
      <c r="G5" s="102"/>
      <c r="H5" s="102"/>
      <c r="I5" s="102" t="s">
        <v>15</v>
      </c>
      <c r="J5" s="102"/>
      <c r="K5" s="102"/>
      <c r="L5" s="102" t="s">
        <v>16</v>
      </c>
      <c r="M5" s="102"/>
      <c r="N5" s="102"/>
    </row>
    <row r="6" spans="2:15" ht="360" customHeight="1" x14ac:dyDescent="0.2">
      <c r="B6" s="41"/>
      <c r="C6" s="88" t="s">
        <v>54</v>
      </c>
      <c r="D6" s="89"/>
      <c r="E6" s="90"/>
      <c r="F6" s="91" t="s">
        <v>36</v>
      </c>
      <c r="G6" s="92"/>
      <c r="H6" s="93"/>
      <c r="I6" s="91" t="s">
        <v>37</v>
      </c>
      <c r="J6" s="92"/>
      <c r="K6" s="93"/>
      <c r="L6" s="91" t="s">
        <v>38</v>
      </c>
      <c r="M6" s="92"/>
      <c r="N6" s="93"/>
      <c r="O6" s="71" t="s">
        <v>39</v>
      </c>
    </row>
    <row r="7" spans="2:15" x14ac:dyDescent="0.2">
      <c r="B7" s="42" t="s">
        <v>12</v>
      </c>
      <c r="C7" s="43" t="s">
        <v>40</v>
      </c>
      <c r="D7" s="44" t="s">
        <v>41</v>
      </c>
      <c r="E7" s="45" t="s">
        <v>42</v>
      </c>
      <c r="F7" s="46" t="s">
        <v>40</v>
      </c>
      <c r="G7" s="47" t="s">
        <v>41</v>
      </c>
      <c r="H7" s="48" t="s">
        <v>42</v>
      </c>
      <c r="I7" s="46" t="s">
        <v>40</v>
      </c>
      <c r="J7" s="47" t="s">
        <v>41</v>
      </c>
      <c r="K7" s="49" t="s">
        <v>42</v>
      </c>
      <c r="L7" s="50" t="s">
        <v>41</v>
      </c>
      <c r="M7" s="51" t="s">
        <v>41</v>
      </c>
      <c r="N7" s="49" t="s">
        <v>42</v>
      </c>
      <c r="O7" s="52"/>
    </row>
    <row r="8" spans="2:15" x14ac:dyDescent="0.2">
      <c r="B8" s="53" t="s">
        <v>21</v>
      </c>
      <c r="C8" s="54"/>
      <c r="D8" s="55">
        <v>2</v>
      </c>
      <c r="E8" s="56">
        <f>C8*D8</f>
        <v>0</v>
      </c>
      <c r="F8" s="57"/>
      <c r="G8" s="58">
        <v>10</v>
      </c>
      <c r="H8" s="59">
        <f>F8*G8</f>
        <v>0</v>
      </c>
      <c r="I8" s="57"/>
      <c r="J8" s="58">
        <v>6</v>
      </c>
      <c r="K8" s="60">
        <f>I8*J8</f>
        <v>0</v>
      </c>
      <c r="L8" s="61"/>
      <c r="M8" s="62">
        <v>2</v>
      </c>
      <c r="N8" s="60">
        <f>L8*M8</f>
        <v>0</v>
      </c>
      <c r="O8" s="63">
        <f>E8+H8+K8+N8</f>
        <v>0</v>
      </c>
    </row>
    <row r="9" spans="2:15" x14ac:dyDescent="0.2">
      <c r="B9" s="53" t="s">
        <v>22</v>
      </c>
      <c r="C9" s="54"/>
      <c r="D9" s="55">
        <v>2</v>
      </c>
      <c r="E9" s="56">
        <f t="shared" ref="E9:E15" si="0">C9*D9</f>
        <v>0</v>
      </c>
      <c r="F9" s="57"/>
      <c r="G9" s="58">
        <v>10</v>
      </c>
      <c r="H9" s="59">
        <f t="shared" ref="H9:H15" si="1">F9*G9</f>
        <v>0</v>
      </c>
      <c r="I9" s="57"/>
      <c r="J9" s="58">
        <v>6</v>
      </c>
      <c r="K9" s="60">
        <f t="shared" ref="K9:K15" si="2">I9*J9</f>
        <v>0</v>
      </c>
      <c r="L9" s="61"/>
      <c r="M9" s="62">
        <v>2</v>
      </c>
      <c r="N9" s="60">
        <f t="shared" ref="N9:N15" si="3">L9*M9</f>
        <v>0</v>
      </c>
      <c r="O9" s="63">
        <f t="shared" ref="O9:O15" si="4">E9+H9+K9+N9</f>
        <v>0</v>
      </c>
    </row>
    <row r="10" spans="2:15" x14ac:dyDescent="0.2">
      <c r="B10" s="53" t="s">
        <v>23</v>
      </c>
      <c r="C10" s="54"/>
      <c r="D10" s="55">
        <v>2</v>
      </c>
      <c r="E10" s="56">
        <f t="shared" si="0"/>
        <v>0</v>
      </c>
      <c r="F10" s="57"/>
      <c r="G10" s="58">
        <v>10</v>
      </c>
      <c r="H10" s="59">
        <f t="shared" si="1"/>
        <v>0</v>
      </c>
      <c r="I10" s="57"/>
      <c r="J10" s="58">
        <v>6</v>
      </c>
      <c r="K10" s="60">
        <f t="shared" si="2"/>
        <v>0</v>
      </c>
      <c r="L10" s="61"/>
      <c r="M10" s="62">
        <v>2</v>
      </c>
      <c r="N10" s="60">
        <f t="shared" si="3"/>
        <v>0</v>
      </c>
      <c r="O10" s="63">
        <f t="shared" si="4"/>
        <v>0</v>
      </c>
    </row>
    <row r="11" spans="2:15" x14ac:dyDescent="0.2">
      <c r="B11" s="53" t="s">
        <v>24</v>
      </c>
      <c r="C11" s="54"/>
      <c r="D11" s="55">
        <v>2</v>
      </c>
      <c r="E11" s="56">
        <f t="shared" si="0"/>
        <v>0</v>
      </c>
      <c r="F11" s="57"/>
      <c r="G11" s="58">
        <v>10</v>
      </c>
      <c r="H11" s="59">
        <f t="shared" si="1"/>
        <v>0</v>
      </c>
      <c r="I11" s="57"/>
      <c r="J11" s="58">
        <v>6</v>
      </c>
      <c r="K11" s="60">
        <f t="shared" si="2"/>
        <v>0</v>
      </c>
      <c r="L11" s="61"/>
      <c r="M11" s="62">
        <v>2</v>
      </c>
      <c r="N11" s="60">
        <f t="shared" si="3"/>
        <v>0</v>
      </c>
      <c r="O11" s="63">
        <f t="shared" si="4"/>
        <v>0</v>
      </c>
    </row>
    <row r="12" spans="2:15" x14ac:dyDescent="0.2">
      <c r="B12" s="53" t="s">
        <v>25</v>
      </c>
      <c r="C12" s="54"/>
      <c r="D12" s="55">
        <v>2</v>
      </c>
      <c r="E12" s="56">
        <f t="shared" si="0"/>
        <v>0</v>
      </c>
      <c r="F12" s="57"/>
      <c r="G12" s="58">
        <v>10</v>
      </c>
      <c r="H12" s="59">
        <f t="shared" si="1"/>
        <v>0</v>
      </c>
      <c r="I12" s="57"/>
      <c r="J12" s="58">
        <v>6</v>
      </c>
      <c r="K12" s="60">
        <f t="shared" si="2"/>
        <v>0</v>
      </c>
      <c r="L12" s="61"/>
      <c r="M12" s="62">
        <v>2</v>
      </c>
      <c r="N12" s="60">
        <f t="shared" si="3"/>
        <v>0</v>
      </c>
      <c r="O12" s="63">
        <f t="shared" si="4"/>
        <v>0</v>
      </c>
    </row>
    <row r="13" spans="2:15" x14ac:dyDescent="0.2">
      <c r="B13" s="53" t="s">
        <v>26</v>
      </c>
      <c r="C13" s="64"/>
      <c r="D13" s="55">
        <v>2</v>
      </c>
      <c r="E13" s="65">
        <f t="shared" si="0"/>
        <v>0</v>
      </c>
      <c r="F13" s="66"/>
      <c r="G13" s="58">
        <v>10</v>
      </c>
      <c r="H13" s="67">
        <f t="shared" si="1"/>
        <v>0</v>
      </c>
      <c r="I13" s="66"/>
      <c r="J13" s="58">
        <v>6</v>
      </c>
      <c r="K13" s="68">
        <f t="shared" si="2"/>
        <v>0</v>
      </c>
      <c r="L13" s="69"/>
      <c r="M13" s="70">
        <v>2</v>
      </c>
      <c r="N13" s="68">
        <f t="shared" si="3"/>
        <v>0</v>
      </c>
      <c r="O13" s="63">
        <f>E13+H13+K13+N13</f>
        <v>0</v>
      </c>
    </row>
    <row r="14" spans="2:15" x14ac:dyDescent="0.2">
      <c r="B14" s="53" t="s">
        <v>27</v>
      </c>
      <c r="C14" s="54"/>
      <c r="D14" s="55">
        <v>2</v>
      </c>
      <c r="E14" s="65">
        <f t="shared" si="0"/>
        <v>0</v>
      </c>
      <c r="F14" s="57"/>
      <c r="G14" s="58">
        <v>10</v>
      </c>
      <c r="H14" s="67">
        <f t="shared" si="1"/>
        <v>0</v>
      </c>
      <c r="I14" s="57"/>
      <c r="J14" s="58">
        <v>6</v>
      </c>
      <c r="K14" s="68">
        <f t="shared" si="2"/>
        <v>0</v>
      </c>
      <c r="L14" s="61"/>
      <c r="M14" s="62">
        <v>2</v>
      </c>
      <c r="N14" s="68">
        <f t="shared" si="3"/>
        <v>0</v>
      </c>
      <c r="O14" s="63">
        <f t="shared" si="4"/>
        <v>0</v>
      </c>
    </row>
    <row r="15" spans="2:15" x14ac:dyDescent="0.2">
      <c r="B15" s="53" t="s">
        <v>28</v>
      </c>
      <c r="C15" s="54"/>
      <c r="D15" s="55">
        <v>2</v>
      </c>
      <c r="E15" s="65">
        <f t="shared" si="0"/>
        <v>0</v>
      </c>
      <c r="F15" s="57"/>
      <c r="G15" s="58">
        <v>10</v>
      </c>
      <c r="H15" s="67">
        <f t="shared" si="1"/>
        <v>0</v>
      </c>
      <c r="I15" s="57"/>
      <c r="J15" s="58">
        <v>6</v>
      </c>
      <c r="K15" s="68">
        <f t="shared" si="2"/>
        <v>0</v>
      </c>
      <c r="L15" s="69"/>
      <c r="M15" s="70">
        <v>2</v>
      </c>
      <c r="N15" s="68">
        <f t="shared" si="3"/>
        <v>0</v>
      </c>
      <c r="O15" s="63">
        <f t="shared" si="4"/>
        <v>0</v>
      </c>
    </row>
    <row r="16" spans="2:15" x14ac:dyDescent="0.2">
      <c r="B16" s="53" t="s">
        <v>29</v>
      </c>
      <c r="C16" s="72"/>
      <c r="D16" s="55">
        <v>2</v>
      </c>
      <c r="E16" s="56">
        <f>C16*D16</f>
        <v>0</v>
      </c>
      <c r="F16" s="72"/>
      <c r="G16" s="58">
        <v>10</v>
      </c>
      <c r="H16" s="59">
        <f>F16*G16</f>
        <v>0</v>
      </c>
      <c r="I16" s="72"/>
      <c r="J16" s="58">
        <v>6</v>
      </c>
      <c r="K16" s="60">
        <f>I16*J16</f>
        <v>0</v>
      </c>
      <c r="L16" s="61"/>
      <c r="M16" s="62">
        <v>2</v>
      </c>
      <c r="N16" s="60">
        <f>L16*M16</f>
        <v>0</v>
      </c>
      <c r="O16" s="63">
        <f>E16+H16+K16+N16</f>
        <v>0</v>
      </c>
    </row>
    <row r="17" spans="2:15" x14ac:dyDescent="0.2">
      <c r="B17" s="38"/>
      <c r="F17" s="38"/>
      <c r="G17" s="38"/>
      <c r="H17" s="38"/>
      <c r="I17" s="38"/>
      <c r="J17" s="38"/>
      <c r="K17" s="38"/>
      <c r="O17" s="38"/>
    </row>
    <row r="18" spans="2:15" x14ac:dyDescent="0.2">
      <c r="B18" s="94" t="s">
        <v>43</v>
      </c>
      <c r="C18" s="94"/>
      <c r="D18" s="94"/>
      <c r="E18" s="94"/>
      <c r="F18" s="38"/>
      <c r="G18" s="38" t="s">
        <v>44</v>
      </c>
      <c r="H18" s="38"/>
      <c r="I18" s="38"/>
      <c r="J18" s="38"/>
      <c r="K18" s="38"/>
      <c r="O18" s="38"/>
    </row>
    <row r="19" spans="2:15" x14ac:dyDescent="0.2">
      <c r="B19" s="94"/>
      <c r="C19" s="94"/>
      <c r="D19" s="94"/>
      <c r="E19" s="94"/>
      <c r="F19" s="38"/>
      <c r="G19" s="38" t="s">
        <v>45</v>
      </c>
      <c r="H19" s="38"/>
      <c r="I19" s="38"/>
      <c r="J19" s="38"/>
      <c r="K19" s="38"/>
      <c r="O19" s="38"/>
    </row>
    <row r="20" spans="2:15" x14ac:dyDescent="0.2">
      <c r="B20" s="94"/>
      <c r="C20" s="94"/>
      <c r="D20" s="94"/>
      <c r="E20" s="94"/>
      <c r="F20" s="38"/>
      <c r="G20" s="38"/>
      <c r="H20" s="38"/>
      <c r="I20" s="38"/>
      <c r="J20" s="38"/>
      <c r="K20" s="38"/>
      <c r="O20" s="38"/>
    </row>
    <row r="21" spans="2:15" ht="13.5" thickBot="1" x14ac:dyDescent="0.25">
      <c r="B21" s="95"/>
      <c r="C21" s="95"/>
      <c r="D21" s="95"/>
      <c r="E21" s="95"/>
      <c r="F21" s="38"/>
      <c r="G21" s="38"/>
      <c r="H21" s="38"/>
      <c r="I21" s="38"/>
      <c r="J21" s="38"/>
      <c r="K21" s="38"/>
      <c r="O21" s="38"/>
    </row>
    <row r="22" spans="2:15" ht="13.5" thickTop="1" x14ac:dyDescent="0.2">
      <c r="B22" s="96" t="s">
        <v>46</v>
      </c>
      <c r="C22" s="97"/>
      <c r="D22" s="97"/>
      <c r="E22" s="98"/>
      <c r="F22" s="38"/>
      <c r="G22" s="38"/>
      <c r="H22" s="38"/>
      <c r="I22" s="38"/>
      <c r="J22" s="38"/>
      <c r="K22" s="38"/>
      <c r="M22" s="38" t="s">
        <v>47</v>
      </c>
      <c r="O22" s="38"/>
    </row>
    <row r="23" spans="2:15" x14ac:dyDescent="0.2">
      <c r="B23" s="79" t="s">
        <v>48</v>
      </c>
      <c r="C23" s="80"/>
      <c r="D23" s="80"/>
      <c r="E23" s="81"/>
      <c r="F23" s="38"/>
      <c r="G23" s="38"/>
      <c r="H23" s="38"/>
      <c r="I23" s="38"/>
      <c r="J23" s="38"/>
      <c r="K23" s="38"/>
      <c r="O23" s="38"/>
    </row>
    <row r="24" spans="2:15" x14ac:dyDescent="0.2">
      <c r="B24" s="82" t="s">
        <v>49</v>
      </c>
      <c r="C24" s="83"/>
      <c r="D24" s="83"/>
      <c r="E24" s="84"/>
      <c r="F24" s="38"/>
      <c r="G24" s="38"/>
      <c r="H24" s="38"/>
      <c r="I24" s="38"/>
      <c r="J24" s="38"/>
      <c r="K24" s="38"/>
      <c r="O24" s="38"/>
    </row>
    <row r="25" spans="2:15" x14ac:dyDescent="0.2">
      <c r="B25" s="82" t="s">
        <v>50</v>
      </c>
      <c r="C25" s="83"/>
      <c r="D25" s="83"/>
      <c r="E25" s="84"/>
      <c r="F25" s="38"/>
      <c r="G25" s="38"/>
      <c r="H25" s="38"/>
      <c r="I25" s="38"/>
      <c r="J25" s="38"/>
      <c r="K25" s="38"/>
      <c r="O25" s="38"/>
    </row>
    <row r="26" spans="2:15" x14ac:dyDescent="0.2">
      <c r="B26" s="82" t="s">
        <v>51</v>
      </c>
      <c r="C26" s="83"/>
      <c r="D26" s="83"/>
      <c r="E26" s="84"/>
      <c r="F26" s="38"/>
      <c r="G26" s="38"/>
      <c r="H26" s="38"/>
      <c r="I26" s="38"/>
      <c r="J26" s="38"/>
      <c r="K26" s="38"/>
      <c r="O26" s="38"/>
    </row>
    <row r="27" spans="2:15" x14ac:dyDescent="0.2">
      <c r="B27" s="82" t="s">
        <v>52</v>
      </c>
      <c r="C27" s="83"/>
      <c r="D27" s="83"/>
      <c r="E27" s="84"/>
      <c r="F27" s="38"/>
      <c r="G27" s="38"/>
      <c r="H27" s="38"/>
      <c r="I27" s="38"/>
      <c r="J27" s="38"/>
      <c r="K27" s="38"/>
      <c r="O27" s="38"/>
    </row>
    <row r="28" spans="2:15" ht="13.5" thickBot="1" x14ac:dyDescent="0.25">
      <c r="B28" s="85" t="s">
        <v>53</v>
      </c>
      <c r="C28" s="86"/>
      <c r="D28" s="86"/>
      <c r="E28" s="87"/>
      <c r="F28" s="38"/>
      <c r="G28" s="38"/>
      <c r="H28" s="38"/>
      <c r="I28" s="38"/>
      <c r="J28" s="38"/>
      <c r="K28" s="38"/>
      <c r="O28" s="38"/>
    </row>
    <row r="29" spans="2:15" ht="13.5" thickTop="1" x14ac:dyDescent="0.2"/>
  </sheetData>
  <mergeCells count="18">
    <mergeCell ref="L5:N5"/>
    <mergeCell ref="B1:D1"/>
    <mergeCell ref="C3:F3"/>
    <mergeCell ref="C5:E5"/>
    <mergeCell ref="F5:H5"/>
    <mergeCell ref="I5:K5"/>
    <mergeCell ref="B28:E28"/>
    <mergeCell ref="C6:E6"/>
    <mergeCell ref="F6:H6"/>
    <mergeCell ref="I6:K6"/>
    <mergeCell ref="L6:N6"/>
    <mergeCell ref="B18:E21"/>
    <mergeCell ref="B22:E22"/>
    <mergeCell ref="B23:E23"/>
    <mergeCell ref="B24:E24"/>
    <mergeCell ref="B25:E25"/>
    <mergeCell ref="B26:E26"/>
    <mergeCell ref="B27:E27"/>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E34" sqref="E34"/>
    </sheetView>
  </sheetViews>
  <sheetFormatPr defaultRowHeight="12.75" x14ac:dyDescent="0.2"/>
  <cols>
    <col min="11" max="11" width="70.7109375" customWidth="1"/>
  </cols>
  <sheetData>
    <row r="1" spans="1:9" ht="15.75" x14ac:dyDescent="0.25">
      <c r="A1" s="74" t="s">
        <v>0</v>
      </c>
      <c r="B1" s="74"/>
      <c r="C1" s="74"/>
      <c r="D1" s="74"/>
      <c r="E1" s="74"/>
      <c r="F1" s="74"/>
      <c r="G1" s="74"/>
      <c r="H1" s="74"/>
      <c r="I1" s="74"/>
    </row>
    <row r="2" spans="1:9" ht="15.75" customHeight="1" x14ac:dyDescent="0.25">
      <c r="A2" s="20"/>
      <c r="B2" s="19"/>
      <c r="C2" s="75" t="s">
        <v>6</v>
      </c>
      <c r="D2" s="75"/>
      <c r="E2" s="75"/>
      <c r="F2" s="75"/>
      <c r="G2" s="75"/>
      <c r="H2" s="19"/>
      <c r="I2" s="24"/>
    </row>
    <row r="3" spans="1:9" ht="15" x14ac:dyDescent="0.25">
      <c r="A3" s="76" t="s">
        <v>12</v>
      </c>
      <c r="B3" s="76"/>
      <c r="C3" s="76"/>
      <c r="D3" s="76"/>
      <c r="E3" s="15" t="s">
        <v>13</v>
      </c>
      <c r="F3" s="27" t="s">
        <v>14</v>
      </c>
      <c r="G3" s="27" t="s">
        <v>15</v>
      </c>
      <c r="H3" s="27" t="s">
        <v>16</v>
      </c>
      <c r="I3" s="17" t="s">
        <v>17</v>
      </c>
    </row>
    <row r="4" spans="1:9" x14ac:dyDescent="0.2">
      <c r="A4" s="73" t="s">
        <v>21</v>
      </c>
      <c r="B4" s="73"/>
      <c r="C4" s="73"/>
      <c r="D4" s="73"/>
      <c r="E4" s="26">
        <v>0</v>
      </c>
      <c r="F4" s="25">
        <v>34</v>
      </c>
      <c r="G4" s="25">
        <v>17.399999999999999</v>
      </c>
      <c r="H4" s="25">
        <v>5.4</v>
      </c>
      <c r="I4" s="22">
        <f>SUM(E4:H4)</f>
        <v>56.8</v>
      </c>
    </row>
    <row r="5" spans="1:9" x14ac:dyDescent="0.2">
      <c r="A5" s="73" t="s">
        <v>22</v>
      </c>
      <c r="B5" s="73"/>
      <c r="C5" s="73"/>
      <c r="D5" s="73"/>
      <c r="E5" s="26">
        <v>0</v>
      </c>
      <c r="F5" s="25">
        <v>20</v>
      </c>
      <c r="G5" s="25">
        <v>13.200000000000001</v>
      </c>
      <c r="H5" s="25">
        <v>5</v>
      </c>
      <c r="I5" s="22">
        <f>SUM(E5:H5)</f>
        <v>38.200000000000003</v>
      </c>
    </row>
    <row r="6" spans="1:9" x14ac:dyDescent="0.2">
      <c r="A6" s="73" t="s">
        <v>23</v>
      </c>
      <c r="B6" s="73"/>
      <c r="C6" s="73"/>
      <c r="D6" s="73"/>
      <c r="E6" s="26">
        <v>0</v>
      </c>
      <c r="F6" s="25">
        <v>10</v>
      </c>
      <c r="G6" s="25">
        <v>12</v>
      </c>
      <c r="H6" s="25">
        <v>4</v>
      </c>
      <c r="I6" s="22">
        <f t="shared" ref="I6:I11" si="0">SUM(E6:H6)</f>
        <v>26</v>
      </c>
    </row>
    <row r="7" spans="1:9" x14ac:dyDescent="0.2">
      <c r="A7" s="73" t="s">
        <v>24</v>
      </c>
      <c r="B7" s="73"/>
      <c r="C7" s="73"/>
      <c r="D7" s="73"/>
      <c r="E7" s="26">
        <v>0</v>
      </c>
      <c r="F7" s="25">
        <v>38</v>
      </c>
      <c r="G7" s="25">
        <v>15</v>
      </c>
      <c r="H7" s="25">
        <v>5</v>
      </c>
      <c r="I7" s="22">
        <f t="shared" si="0"/>
        <v>58</v>
      </c>
    </row>
    <row r="8" spans="1:9" x14ac:dyDescent="0.2">
      <c r="A8" s="73" t="s">
        <v>25</v>
      </c>
      <c r="B8" s="73"/>
      <c r="C8" s="73"/>
      <c r="D8" s="73"/>
      <c r="E8" s="26">
        <v>0</v>
      </c>
      <c r="F8" s="25">
        <v>20</v>
      </c>
      <c r="G8" s="25">
        <v>12.600000000000001</v>
      </c>
      <c r="H8" s="25">
        <v>4</v>
      </c>
      <c r="I8" s="22">
        <f t="shared" si="0"/>
        <v>36.6</v>
      </c>
    </row>
    <row r="9" spans="1:9" x14ac:dyDescent="0.2">
      <c r="A9" s="73" t="s">
        <v>26</v>
      </c>
      <c r="B9" s="73"/>
      <c r="C9" s="73"/>
      <c r="D9" s="73"/>
      <c r="E9" s="26">
        <v>0</v>
      </c>
      <c r="F9" s="25">
        <v>30</v>
      </c>
      <c r="G9" s="25">
        <v>18</v>
      </c>
      <c r="H9" s="25">
        <v>4</v>
      </c>
      <c r="I9" s="22">
        <f t="shared" si="0"/>
        <v>52</v>
      </c>
    </row>
    <row r="10" spans="1:9" x14ac:dyDescent="0.2">
      <c r="A10" s="73" t="s">
        <v>27</v>
      </c>
      <c r="B10" s="73"/>
      <c r="C10" s="73"/>
      <c r="D10" s="73"/>
      <c r="E10" s="26">
        <v>0</v>
      </c>
      <c r="F10" s="25">
        <v>40</v>
      </c>
      <c r="G10" s="25">
        <v>24</v>
      </c>
      <c r="H10" s="25">
        <v>8</v>
      </c>
      <c r="I10" s="22">
        <f t="shared" si="0"/>
        <v>72</v>
      </c>
    </row>
    <row r="11" spans="1:9" x14ac:dyDescent="0.2">
      <c r="A11" s="73" t="s">
        <v>28</v>
      </c>
      <c r="B11" s="73"/>
      <c r="C11" s="73"/>
      <c r="D11" s="73"/>
      <c r="E11" s="26">
        <v>0</v>
      </c>
      <c r="F11" s="25">
        <v>35</v>
      </c>
      <c r="G11" s="25">
        <v>18</v>
      </c>
      <c r="H11" s="25">
        <v>7</v>
      </c>
      <c r="I11" s="22">
        <f t="shared" si="0"/>
        <v>60</v>
      </c>
    </row>
    <row r="12" spans="1:9" x14ac:dyDescent="0.2">
      <c r="A12" s="73" t="str">
        <f>Technical!A13</f>
        <v>Keystone Resources</v>
      </c>
      <c r="B12" s="73"/>
      <c r="C12" s="73"/>
      <c r="D12" s="73"/>
      <c r="E12" s="26">
        <v>0</v>
      </c>
      <c r="F12" s="28">
        <v>40</v>
      </c>
      <c r="G12" s="28">
        <v>27</v>
      </c>
      <c r="H12" s="28">
        <v>8</v>
      </c>
      <c r="I12" s="22">
        <f t="shared" ref="I12" si="1">SUM(E12:H12)</f>
        <v>75</v>
      </c>
    </row>
  </sheetData>
  <mergeCells count="12">
    <mergeCell ref="A12:D12"/>
    <mergeCell ref="C2:G2"/>
    <mergeCell ref="A3:D3"/>
    <mergeCell ref="A4:D4"/>
    <mergeCell ref="A5:D5"/>
    <mergeCell ref="A1:I1"/>
    <mergeCell ref="A11:D11"/>
    <mergeCell ref="A6:D6"/>
    <mergeCell ref="A7:D7"/>
    <mergeCell ref="A8:D8"/>
    <mergeCell ref="A9:D9"/>
    <mergeCell ref="A10: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2"/>
  <sheetViews>
    <sheetView workbookViewId="0">
      <selection activeCell="I13" sqref="I13"/>
    </sheetView>
  </sheetViews>
  <sheetFormatPr defaultRowHeight="12.75" x14ac:dyDescent="0.2"/>
  <cols>
    <col min="9" max="9" width="14.7109375" style="24" customWidth="1"/>
    <col min="11" max="11" width="71" customWidth="1"/>
  </cols>
  <sheetData>
    <row r="1" spans="1:9" ht="15.75" x14ac:dyDescent="0.25">
      <c r="A1" s="74" t="s">
        <v>0</v>
      </c>
      <c r="B1" s="74"/>
      <c r="C1" s="74"/>
      <c r="D1" s="74"/>
      <c r="E1" s="74"/>
      <c r="F1" s="74"/>
      <c r="G1" s="74"/>
      <c r="H1" s="74"/>
      <c r="I1" s="74"/>
    </row>
    <row r="2" spans="1:9" ht="16.5" customHeight="1" x14ac:dyDescent="0.25">
      <c r="A2" s="20"/>
      <c r="B2" s="19"/>
      <c r="C2" s="75" t="s">
        <v>7</v>
      </c>
      <c r="D2" s="75"/>
      <c r="E2" s="75"/>
      <c r="F2" s="75"/>
      <c r="G2" s="75"/>
      <c r="H2" s="19"/>
    </row>
    <row r="3" spans="1:9" ht="15" x14ac:dyDescent="0.25">
      <c r="A3" s="76" t="s">
        <v>12</v>
      </c>
      <c r="B3" s="76"/>
      <c r="C3" s="76"/>
      <c r="D3" s="76"/>
      <c r="E3" s="15" t="s">
        <v>13</v>
      </c>
      <c r="F3" s="27" t="s">
        <v>14</v>
      </c>
      <c r="G3" s="27" t="s">
        <v>15</v>
      </c>
      <c r="H3" s="27" t="s">
        <v>16</v>
      </c>
      <c r="I3" s="17" t="s">
        <v>17</v>
      </c>
    </row>
    <row r="4" spans="1:9" x14ac:dyDescent="0.2">
      <c r="A4" s="73" t="s">
        <v>21</v>
      </c>
      <c r="B4" s="73"/>
      <c r="C4" s="73"/>
      <c r="D4" s="73"/>
      <c r="E4" s="26">
        <v>9</v>
      </c>
      <c r="F4" s="25">
        <v>35</v>
      </c>
      <c r="G4" s="25">
        <v>19.200000000000003</v>
      </c>
      <c r="H4" s="25">
        <v>10</v>
      </c>
      <c r="I4" s="22">
        <f t="shared" ref="I4:I12" si="0">SUM(E4:H4)</f>
        <v>73.2</v>
      </c>
    </row>
    <row r="5" spans="1:9" x14ac:dyDescent="0.2">
      <c r="A5" s="73" t="s">
        <v>22</v>
      </c>
      <c r="B5" s="73"/>
      <c r="C5" s="73"/>
      <c r="D5" s="73"/>
      <c r="E5" s="26">
        <v>8</v>
      </c>
      <c r="F5" s="25">
        <v>37</v>
      </c>
      <c r="G5" s="25">
        <v>19.200000000000003</v>
      </c>
      <c r="H5" s="25">
        <v>10</v>
      </c>
      <c r="I5" s="22">
        <f t="shared" si="0"/>
        <v>74.2</v>
      </c>
    </row>
    <row r="6" spans="1:9" x14ac:dyDescent="0.2">
      <c r="A6" s="73" t="s">
        <v>23</v>
      </c>
      <c r="B6" s="73"/>
      <c r="C6" s="73"/>
      <c r="D6" s="73"/>
      <c r="E6" s="26">
        <v>9</v>
      </c>
      <c r="F6" s="25">
        <v>40</v>
      </c>
      <c r="G6" s="25">
        <v>22.200000000000003</v>
      </c>
      <c r="H6" s="25">
        <v>10</v>
      </c>
      <c r="I6" s="22">
        <f t="shared" si="0"/>
        <v>81.2</v>
      </c>
    </row>
    <row r="7" spans="1:9" x14ac:dyDescent="0.2">
      <c r="A7" s="73" t="s">
        <v>24</v>
      </c>
      <c r="B7" s="73"/>
      <c r="C7" s="73"/>
      <c r="D7" s="73"/>
      <c r="E7" s="26">
        <v>9</v>
      </c>
      <c r="F7" s="25">
        <v>37</v>
      </c>
      <c r="G7" s="25">
        <v>22.200000000000003</v>
      </c>
      <c r="H7" s="25">
        <v>10</v>
      </c>
      <c r="I7" s="22">
        <f t="shared" si="0"/>
        <v>78.2</v>
      </c>
    </row>
    <row r="8" spans="1:9" x14ac:dyDescent="0.2">
      <c r="A8" s="73" t="s">
        <v>25</v>
      </c>
      <c r="B8" s="73"/>
      <c r="C8" s="73"/>
      <c r="D8" s="73"/>
      <c r="E8" s="26">
        <v>9</v>
      </c>
      <c r="F8" s="25">
        <v>32</v>
      </c>
      <c r="G8" s="25">
        <v>27</v>
      </c>
      <c r="H8" s="25">
        <v>10</v>
      </c>
      <c r="I8" s="22">
        <f t="shared" si="0"/>
        <v>78</v>
      </c>
    </row>
    <row r="9" spans="1:9" x14ac:dyDescent="0.2">
      <c r="A9" s="73" t="s">
        <v>26</v>
      </c>
      <c r="B9" s="73"/>
      <c r="C9" s="73"/>
      <c r="D9" s="73"/>
      <c r="E9" s="26">
        <v>8</v>
      </c>
      <c r="F9" s="25">
        <v>35</v>
      </c>
      <c r="G9" s="25">
        <v>22.200000000000003</v>
      </c>
      <c r="H9" s="25">
        <v>10</v>
      </c>
      <c r="I9" s="22">
        <f t="shared" si="0"/>
        <v>75.2</v>
      </c>
    </row>
    <row r="10" spans="1:9" x14ac:dyDescent="0.2">
      <c r="A10" s="73" t="s">
        <v>27</v>
      </c>
      <c r="B10" s="73"/>
      <c r="C10" s="73"/>
      <c r="D10" s="73"/>
      <c r="E10" s="26">
        <v>9</v>
      </c>
      <c r="F10" s="25">
        <v>45</v>
      </c>
      <c r="G10" s="25">
        <v>27</v>
      </c>
      <c r="H10" s="25">
        <v>10</v>
      </c>
      <c r="I10" s="22">
        <f t="shared" si="0"/>
        <v>91</v>
      </c>
    </row>
    <row r="11" spans="1:9" x14ac:dyDescent="0.2">
      <c r="A11" s="73" t="s">
        <v>28</v>
      </c>
      <c r="B11" s="73"/>
      <c r="C11" s="73"/>
      <c r="D11" s="73"/>
      <c r="E11" s="26">
        <v>9</v>
      </c>
      <c r="F11" s="25">
        <v>40</v>
      </c>
      <c r="G11" s="25">
        <v>18</v>
      </c>
      <c r="H11" s="25">
        <v>10</v>
      </c>
      <c r="I11" s="22">
        <f t="shared" si="0"/>
        <v>77</v>
      </c>
    </row>
    <row r="12" spans="1:9" x14ac:dyDescent="0.2">
      <c r="A12" s="73" t="str">
        <f>Technical!A13</f>
        <v>Keystone Resources</v>
      </c>
      <c r="B12" s="73"/>
      <c r="C12" s="73"/>
      <c r="D12" s="73"/>
      <c r="E12" s="26">
        <v>9</v>
      </c>
      <c r="F12" s="28">
        <v>45</v>
      </c>
      <c r="G12" s="28">
        <v>27</v>
      </c>
      <c r="H12" s="28">
        <v>10</v>
      </c>
      <c r="I12" s="22">
        <f t="shared" si="0"/>
        <v>91</v>
      </c>
    </row>
  </sheetData>
  <mergeCells count="12">
    <mergeCell ref="A12:D12"/>
    <mergeCell ref="C2:G2"/>
    <mergeCell ref="A3:D3"/>
    <mergeCell ref="A4:D4"/>
    <mergeCell ref="A5:D5"/>
    <mergeCell ref="A1:I1"/>
    <mergeCell ref="A11:D11"/>
    <mergeCell ref="A6:D6"/>
    <mergeCell ref="A7:D7"/>
    <mergeCell ref="A8:D8"/>
    <mergeCell ref="A9:D9"/>
    <mergeCell ref="A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I13" sqref="I13"/>
    </sheetView>
  </sheetViews>
  <sheetFormatPr defaultRowHeight="12.75" x14ac:dyDescent="0.2"/>
  <cols>
    <col min="11" max="11" width="71.5703125" customWidth="1"/>
  </cols>
  <sheetData>
    <row r="1" spans="1:9" ht="15.75" x14ac:dyDescent="0.25">
      <c r="A1" s="74" t="s">
        <v>0</v>
      </c>
      <c r="B1" s="74"/>
      <c r="C1" s="74"/>
      <c r="D1" s="74"/>
      <c r="E1" s="74"/>
      <c r="F1" s="74"/>
      <c r="G1" s="74"/>
      <c r="H1" s="74"/>
      <c r="I1" s="74"/>
    </row>
    <row r="2" spans="1:9" ht="15.75" customHeight="1" x14ac:dyDescent="0.25">
      <c r="A2" s="20"/>
      <c r="B2" s="19"/>
      <c r="C2" s="75" t="s">
        <v>8</v>
      </c>
      <c r="D2" s="75"/>
      <c r="E2" s="75"/>
      <c r="F2" s="75"/>
      <c r="G2" s="75"/>
      <c r="H2" s="19"/>
      <c r="I2" s="24"/>
    </row>
    <row r="3" spans="1:9" ht="15" x14ac:dyDescent="0.25">
      <c r="A3" s="76" t="s">
        <v>12</v>
      </c>
      <c r="B3" s="76"/>
      <c r="C3" s="76"/>
      <c r="D3" s="76"/>
      <c r="E3" s="15" t="s">
        <v>13</v>
      </c>
      <c r="F3" s="27" t="s">
        <v>14</v>
      </c>
      <c r="G3" s="27" t="s">
        <v>15</v>
      </c>
      <c r="H3" s="27" t="s">
        <v>16</v>
      </c>
      <c r="I3" s="17" t="s">
        <v>17</v>
      </c>
    </row>
    <row r="4" spans="1:9" x14ac:dyDescent="0.2">
      <c r="A4" s="73" t="s">
        <v>21</v>
      </c>
      <c r="B4" s="73"/>
      <c r="C4" s="73"/>
      <c r="D4" s="73"/>
      <c r="E4" s="26">
        <v>0</v>
      </c>
      <c r="F4" s="25">
        <v>35</v>
      </c>
      <c r="G4" s="25">
        <v>21</v>
      </c>
      <c r="H4" s="25">
        <v>8</v>
      </c>
      <c r="I4" s="22">
        <f>SUM(E4:H4)</f>
        <v>64</v>
      </c>
    </row>
    <row r="5" spans="1:9" x14ac:dyDescent="0.2">
      <c r="A5" s="73" t="s">
        <v>22</v>
      </c>
      <c r="B5" s="73"/>
      <c r="C5" s="73"/>
      <c r="D5" s="73"/>
      <c r="E5" s="26">
        <v>0</v>
      </c>
      <c r="F5" s="25">
        <v>30</v>
      </c>
      <c r="G5" s="25">
        <v>18</v>
      </c>
      <c r="H5" s="25">
        <v>6</v>
      </c>
      <c r="I5" s="22">
        <f>SUM(E5:H5)</f>
        <v>54</v>
      </c>
    </row>
    <row r="6" spans="1:9" x14ac:dyDescent="0.2">
      <c r="A6" s="73" t="s">
        <v>23</v>
      </c>
      <c r="B6" s="73"/>
      <c r="C6" s="73"/>
      <c r="D6" s="73"/>
      <c r="E6" s="26">
        <v>0</v>
      </c>
      <c r="F6" s="25">
        <v>45</v>
      </c>
      <c r="G6" s="25">
        <v>30</v>
      </c>
      <c r="H6" s="25">
        <v>8</v>
      </c>
      <c r="I6" s="22">
        <f t="shared" ref="I6:I11" si="0">SUM(E6:H6)</f>
        <v>83</v>
      </c>
    </row>
    <row r="7" spans="1:9" x14ac:dyDescent="0.2">
      <c r="A7" s="73" t="s">
        <v>24</v>
      </c>
      <c r="B7" s="73"/>
      <c r="C7" s="73"/>
      <c r="D7" s="73"/>
      <c r="E7" s="26">
        <v>0</v>
      </c>
      <c r="F7" s="25">
        <v>45</v>
      </c>
      <c r="G7" s="25">
        <v>27</v>
      </c>
      <c r="H7" s="25">
        <v>8</v>
      </c>
      <c r="I7" s="22">
        <f t="shared" si="0"/>
        <v>80</v>
      </c>
    </row>
    <row r="8" spans="1:9" x14ac:dyDescent="0.2">
      <c r="A8" s="73" t="s">
        <v>25</v>
      </c>
      <c r="B8" s="73"/>
      <c r="C8" s="73"/>
      <c r="D8" s="73"/>
      <c r="E8" s="26">
        <v>0</v>
      </c>
      <c r="F8" s="25">
        <v>40</v>
      </c>
      <c r="G8" s="25">
        <v>24</v>
      </c>
      <c r="H8" s="25">
        <v>7</v>
      </c>
      <c r="I8" s="22">
        <f t="shared" si="0"/>
        <v>71</v>
      </c>
    </row>
    <row r="9" spans="1:9" x14ac:dyDescent="0.2">
      <c r="A9" s="73" t="s">
        <v>26</v>
      </c>
      <c r="B9" s="73"/>
      <c r="C9" s="73"/>
      <c r="D9" s="73"/>
      <c r="E9" s="26">
        <v>0</v>
      </c>
      <c r="F9" s="25">
        <v>40</v>
      </c>
      <c r="G9" s="25">
        <v>24</v>
      </c>
      <c r="H9" s="25">
        <v>8</v>
      </c>
      <c r="I9" s="22">
        <f t="shared" si="0"/>
        <v>72</v>
      </c>
    </row>
    <row r="10" spans="1:9" x14ac:dyDescent="0.2">
      <c r="A10" s="73" t="s">
        <v>27</v>
      </c>
      <c r="B10" s="73"/>
      <c r="C10" s="73"/>
      <c r="D10" s="73"/>
      <c r="E10" s="26">
        <v>0</v>
      </c>
      <c r="F10" s="25">
        <v>45</v>
      </c>
      <c r="G10" s="25">
        <v>27</v>
      </c>
      <c r="H10" s="25">
        <v>8</v>
      </c>
      <c r="I10" s="22">
        <f t="shared" si="0"/>
        <v>80</v>
      </c>
    </row>
    <row r="11" spans="1:9" x14ac:dyDescent="0.2">
      <c r="A11" s="73" t="s">
        <v>28</v>
      </c>
      <c r="B11" s="73"/>
      <c r="C11" s="73"/>
      <c r="D11" s="73"/>
      <c r="E11" s="26">
        <v>0</v>
      </c>
      <c r="F11" s="25">
        <v>45</v>
      </c>
      <c r="G11" s="25">
        <v>24</v>
      </c>
      <c r="H11" s="25">
        <v>8</v>
      </c>
      <c r="I11" s="22">
        <f t="shared" si="0"/>
        <v>77</v>
      </c>
    </row>
    <row r="12" spans="1:9" x14ac:dyDescent="0.2">
      <c r="A12" s="73" t="str">
        <f>Technical!A13</f>
        <v>Keystone Resources</v>
      </c>
      <c r="B12" s="73"/>
      <c r="C12" s="73"/>
      <c r="D12" s="73"/>
      <c r="E12" s="26">
        <v>0</v>
      </c>
      <c r="F12" s="28">
        <v>45</v>
      </c>
      <c r="G12" s="28">
        <v>30</v>
      </c>
      <c r="H12" s="28">
        <v>8</v>
      </c>
      <c r="I12" s="22">
        <f t="shared" ref="I12" si="1">SUM(E12:H12)</f>
        <v>83</v>
      </c>
    </row>
  </sheetData>
  <mergeCells count="12">
    <mergeCell ref="A12:D12"/>
    <mergeCell ref="C2:G2"/>
    <mergeCell ref="A3:D3"/>
    <mergeCell ref="A4:D4"/>
    <mergeCell ref="A5:D5"/>
    <mergeCell ref="A1:I1"/>
    <mergeCell ref="A11:D11"/>
    <mergeCell ref="A6:D6"/>
    <mergeCell ref="A7:D7"/>
    <mergeCell ref="A8:D8"/>
    <mergeCell ref="A9:D9"/>
    <mergeCell ref="A10:D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I13" sqref="I13"/>
    </sheetView>
  </sheetViews>
  <sheetFormatPr defaultRowHeight="12.75" x14ac:dyDescent="0.2"/>
  <cols>
    <col min="11" max="11" width="70.7109375" customWidth="1"/>
  </cols>
  <sheetData>
    <row r="1" spans="1:9" ht="15.75" x14ac:dyDescent="0.25">
      <c r="A1" s="74" t="s">
        <v>0</v>
      </c>
      <c r="B1" s="74"/>
      <c r="C1" s="74"/>
      <c r="D1" s="74"/>
      <c r="E1" s="74"/>
      <c r="F1" s="74"/>
      <c r="G1" s="74"/>
      <c r="H1" s="74"/>
      <c r="I1" s="74"/>
    </row>
    <row r="2" spans="1:9" ht="15.75" customHeight="1" x14ac:dyDescent="0.25">
      <c r="A2" s="20"/>
      <c r="B2" s="19"/>
      <c r="C2" s="75" t="s">
        <v>9</v>
      </c>
      <c r="D2" s="75"/>
      <c r="E2" s="75"/>
      <c r="F2" s="75"/>
      <c r="G2" s="75"/>
      <c r="H2" s="19"/>
      <c r="I2" s="24"/>
    </row>
    <row r="3" spans="1:9" ht="15" x14ac:dyDescent="0.25">
      <c r="A3" s="76" t="s">
        <v>12</v>
      </c>
      <c r="B3" s="76"/>
      <c r="C3" s="76"/>
      <c r="D3" s="76"/>
      <c r="E3" s="15" t="s">
        <v>13</v>
      </c>
      <c r="F3" s="27" t="s">
        <v>14</v>
      </c>
      <c r="G3" s="27" t="s">
        <v>15</v>
      </c>
      <c r="H3" s="27" t="s">
        <v>16</v>
      </c>
      <c r="I3" s="17" t="s">
        <v>17</v>
      </c>
    </row>
    <row r="4" spans="1:9" x14ac:dyDescent="0.2">
      <c r="A4" s="73" t="s">
        <v>21</v>
      </c>
      <c r="B4" s="73"/>
      <c r="C4" s="73"/>
      <c r="D4" s="73"/>
      <c r="E4" s="26">
        <v>0</v>
      </c>
      <c r="F4" s="28">
        <v>50</v>
      </c>
      <c r="G4" s="28">
        <v>18</v>
      </c>
      <c r="H4" s="28">
        <v>8</v>
      </c>
      <c r="I4" s="22">
        <f>SUM(E4:H4)</f>
        <v>76</v>
      </c>
    </row>
    <row r="5" spans="1:9" x14ac:dyDescent="0.2">
      <c r="A5" s="73" t="s">
        <v>22</v>
      </c>
      <c r="B5" s="73"/>
      <c r="C5" s="73"/>
      <c r="D5" s="73"/>
      <c r="E5" s="26">
        <v>0</v>
      </c>
      <c r="F5" s="28">
        <v>20</v>
      </c>
      <c r="G5" s="28">
        <v>18</v>
      </c>
      <c r="H5" s="28">
        <v>6</v>
      </c>
      <c r="I5" s="22">
        <f>SUM(E5:H5)</f>
        <v>44</v>
      </c>
    </row>
    <row r="6" spans="1:9" x14ac:dyDescent="0.2">
      <c r="A6" s="73" t="s">
        <v>23</v>
      </c>
      <c r="B6" s="73"/>
      <c r="C6" s="73"/>
      <c r="D6" s="73"/>
      <c r="E6" s="26">
        <v>0</v>
      </c>
      <c r="F6" s="28">
        <v>25</v>
      </c>
      <c r="G6" s="28">
        <v>24</v>
      </c>
      <c r="H6" s="28">
        <v>6</v>
      </c>
      <c r="I6" s="22">
        <f t="shared" ref="I6:I11" si="0">SUM(E6:H6)</f>
        <v>55</v>
      </c>
    </row>
    <row r="7" spans="1:9" x14ac:dyDescent="0.2">
      <c r="A7" s="73" t="s">
        <v>24</v>
      </c>
      <c r="B7" s="73"/>
      <c r="C7" s="73"/>
      <c r="D7" s="73"/>
      <c r="E7" s="26">
        <v>0</v>
      </c>
      <c r="F7" s="28">
        <v>40</v>
      </c>
      <c r="G7" s="28">
        <v>21</v>
      </c>
      <c r="H7" s="28">
        <v>5</v>
      </c>
      <c r="I7" s="22">
        <f t="shared" si="0"/>
        <v>66</v>
      </c>
    </row>
    <row r="8" spans="1:9" x14ac:dyDescent="0.2">
      <c r="A8" s="73" t="s">
        <v>25</v>
      </c>
      <c r="B8" s="73"/>
      <c r="C8" s="73"/>
      <c r="D8" s="73"/>
      <c r="E8" s="26">
        <v>0</v>
      </c>
      <c r="F8" s="28">
        <v>20</v>
      </c>
      <c r="G8" s="28">
        <v>18</v>
      </c>
      <c r="H8" s="28">
        <v>4</v>
      </c>
      <c r="I8" s="22">
        <f t="shared" si="0"/>
        <v>42</v>
      </c>
    </row>
    <row r="9" spans="1:9" x14ac:dyDescent="0.2">
      <c r="A9" s="73" t="s">
        <v>26</v>
      </c>
      <c r="B9" s="73"/>
      <c r="C9" s="73"/>
      <c r="D9" s="73"/>
      <c r="E9" s="26">
        <v>0</v>
      </c>
      <c r="F9" s="28">
        <v>40</v>
      </c>
      <c r="G9" s="28">
        <v>18</v>
      </c>
      <c r="H9" s="28">
        <v>8</v>
      </c>
      <c r="I9" s="22">
        <f t="shared" si="0"/>
        <v>66</v>
      </c>
    </row>
    <row r="10" spans="1:9" x14ac:dyDescent="0.2">
      <c r="A10" s="73" t="s">
        <v>27</v>
      </c>
      <c r="B10" s="73"/>
      <c r="C10" s="73"/>
      <c r="D10" s="73"/>
      <c r="E10" s="26">
        <v>0</v>
      </c>
      <c r="F10" s="28">
        <v>40</v>
      </c>
      <c r="G10" s="28">
        <v>30</v>
      </c>
      <c r="H10" s="28">
        <v>10</v>
      </c>
      <c r="I10" s="22">
        <f t="shared" si="0"/>
        <v>80</v>
      </c>
    </row>
    <row r="11" spans="1:9" x14ac:dyDescent="0.2">
      <c r="A11" s="73" t="s">
        <v>28</v>
      </c>
      <c r="B11" s="73"/>
      <c r="C11" s="73"/>
      <c r="D11" s="73"/>
      <c r="E11" s="26">
        <v>0</v>
      </c>
      <c r="F11" s="28">
        <v>40</v>
      </c>
      <c r="G11" s="28">
        <v>24</v>
      </c>
      <c r="H11" s="28">
        <v>7</v>
      </c>
      <c r="I11" s="22">
        <f t="shared" si="0"/>
        <v>71</v>
      </c>
    </row>
    <row r="12" spans="1:9" x14ac:dyDescent="0.2">
      <c r="A12" s="73" t="str">
        <f>Technical!A13</f>
        <v>Keystone Resources</v>
      </c>
      <c r="B12" s="73"/>
      <c r="C12" s="73"/>
      <c r="D12" s="73"/>
      <c r="E12" s="26">
        <v>0</v>
      </c>
      <c r="F12" s="28">
        <v>40</v>
      </c>
      <c r="G12" s="28">
        <v>30</v>
      </c>
      <c r="H12" s="28">
        <v>8</v>
      </c>
      <c r="I12" s="22">
        <f t="shared" ref="I12" si="1">SUM(E12:H12)</f>
        <v>78</v>
      </c>
    </row>
  </sheetData>
  <mergeCells count="12">
    <mergeCell ref="A12:D12"/>
    <mergeCell ref="C2:G2"/>
    <mergeCell ref="A3:D3"/>
    <mergeCell ref="A4:D4"/>
    <mergeCell ref="A5:D5"/>
    <mergeCell ref="A1:I1"/>
    <mergeCell ref="A11:D11"/>
    <mergeCell ref="A6:D6"/>
    <mergeCell ref="A7:D7"/>
    <mergeCell ref="A8:D8"/>
    <mergeCell ref="A9:D9"/>
    <mergeCell ref="A10:D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I13" sqref="I13"/>
    </sheetView>
  </sheetViews>
  <sheetFormatPr defaultRowHeight="12.75" x14ac:dyDescent="0.2"/>
  <cols>
    <col min="11" max="11" width="71.140625" customWidth="1"/>
  </cols>
  <sheetData>
    <row r="1" spans="1:10" ht="15.75" x14ac:dyDescent="0.25">
      <c r="A1" s="74" t="s">
        <v>0</v>
      </c>
      <c r="B1" s="74"/>
      <c r="C1" s="74"/>
      <c r="D1" s="74"/>
      <c r="E1" s="74"/>
      <c r="F1" s="74"/>
      <c r="G1" s="74"/>
      <c r="H1" s="74"/>
      <c r="I1" s="74"/>
      <c r="J1" s="24"/>
    </row>
    <row r="2" spans="1:10" ht="15.75" customHeight="1" x14ac:dyDescent="0.25">
      <c r="A2" s="20"/>
      <c r="B2" s="19"/>
      <c r="C2" s="75" t="s">
        <v>10</v>
      </c>
      <c r="D2" s="75"/>
      <c r="E2" s="75"/>
      <c r="F2" s="75"/>
      <c r="G2" s="75"/>
      <c r="H2" s="19"/>
      <c r="I2" s="24"/>
      <c r="J2" s="24"/>
    </row>
    <row r="3" spans="1:10" ht="15" x14ac:dyDescent="0.25">
      <c r="A3" s="76" t="s">
        <v>12</v>
      </c>
      <c r="B3" s="76"/>
      <c r="C3" s="76"/>
      <c r="D3" s="76"/>
      <c r="E3" s="15" t="s">
        <v>13</v>
      </c>
      <c r="F3" s="27" t="s">
        <v>14</v>
      </c>
      <c r="G3" s="27" t="s">
        <v>15</v>
      </c>
      <c r="H3" s="27" t="s">
        <v>16</v>
      </c>
      <c r="I3" s="17" t="s">
        <v>17</v>
      </c>
      <c r="J3" s="24"/>
    </row>
    <row r="4" spans="1:10" x14ac:dyDescent="0.2">
      <c r="A4" s="73" t="s">
        <v>21</v>
      </c>
      <c r="B4" s="73"/>
      <c r="C4" s="73"/>
      <c r="D4" s="73"/>
      <c r="E4" s="26">
        <v>0</v>
      </c>
      <c r="F4" s="25">
        <v>50</v>
      </c>
      <c r="G4" s="25">
        <v>24</v>
      </c>
      <c r="H4" s="25">
        <v>10</v>
      </c>
      <c r="I4" s="22">
        <f>SUM(E4:H4)</f>
        <v>84</v>
      </c>
      <c r="J4" s="24"/>
    </row>
    <row r="5" spans="1:10" x14ac:dyDescent="0.2">
      <c r="A5" s="73" t="s">
        <v>22</v>
      </c>
      <c r="B5" s="73"/>
      <c r="C5" s="73"/>
      <c r="D5" s="73"/>
      <c r="E5" s="26">
        <v>0</v>
      </c>
      <c r="F5" s="25">
        <v>40</v>
      </c>
      <c r="G5" s="25">
        <v>24</v>
      </c>
      <c r="H5" s="25">
        <v>8</v>
      </c>
      <c r="I5" s="22">
        <f>SUM(E5:H5)</f>
        <v>72</v>
      </c>
      <c r="J5" s="24"/>
    </row>
    <row r="6" spans="1:10" x14ac:dyDescent="0.2">
      <c r="A6" s="73" t="s">
        <v>23</v>
      </c>
      <c r="B6" s="73"/>
      <c r="C6" s="73"/>
      <c r="D6" s="73"/>
      <c r="E6" s="26">
        <v>0</v>
      </c>
      <c r="F6" s="25">
        <v>40</v>
      </c>
      <c r="G6" s="25">
        <v>24</v>
      </c>
      <c r="H6" s="25">
        <v>10</v>
      </c>
      <c r="I6" s="22">
        <f t="shared" ref="I6:I11" si="0">SUM(E6:H6)</f>
        <v>74</v>
      </c>
      <c r="J6" s="24"/>
    </row>
    <row r="7" spans="1:10" x14ac:dyDescent="0.2">
      <c r="A7" s="73" t="s">
        <v>24</v>
      </c>
      <c r="B7" s="73"/>
      <c r="C7" s="73"/>
      <c r="D7" s="73"/>
      <c r="E7" s="26">
        <v>0</v>
      </c>
      <c r="F7" s="25">
        <v>40</v>
      </c>
      <c r="G7" s="25">
        <v>30</v>
      </c>
      <c r="H7" s="25">
        <v>8</v>
      </c>
      <c r="I7" s="22">
        <f t="shared" si="0"/>
        <v>78</v>
      </c>
    </row>
    <row r="8" spans="1:10" x14ac:dyDescent="0.2">
      <c r="A8" s="73" t="s">
        <v>25</v>
      </c>
      <c r="B8" s="73"/>
      <c r="C8" s="73"/>
      <c r="D8" s="73"/>
      <c r="E8" s="26">
        <v>0</v>
      </c>
      <c r="F8" s="25">
        <v>40</v>
      </c>
      <c r="G8" s="25">
        <v>24</v>
      </c>
      <c r="H8" s="25">
        <v>8</v>
      </c>
      <c r="I8" s="22">
        <f t="shared" si="0"/>
        <v>72</v>
      </c>
    </row>
    <row r="9" spans="1:10" x14ac:dyDescent="0.2">
      <c r="A9" s="73" t="s">
        <v>26</v>
      </c>
      <c r="B9" s="73"/>
      <c r="C9" s="73"/>
      <c r="D9" s="73"/>
      <c r="E9" s="26">
        <v>0</v>
      </c>
      <c r="F9" s="25">
        <v>40</v>
      </c>
      <c r="G9" s="25">
        <v>30</v>
      </c>
      <c r="H9" s="25">
        <v>6</v>
      </c>
      <c r="I9" s="22">
        <f t="shared" si="0"/>
        <v>76</v>
      </c>
    </row>
    <row r="10" spans="1:10" x14ac:dyDescent="0.2">
      <c r="A10" s="73" t="s">
        <v>27</v>
      </c>
      <c r="B10" s="73"/>
      <c r="C10" s="73"/>
      <c r="D10" s="73"/>
      <c r="E10" s="26">
        <v>0</v>
      </c>
      <c r="F10" s="25">
        <v>50</v>
      </c>
      <c r="G10" s="25">
        <v>24</v>
      </c>
      <c r="H10" s="25">
        <v>10</v>
      </c>
      <c r="I10" s="22">
        <f t="shared" si="0"/>
        <v>84</v>
      </c>
    </row>
    <row r="11" spans="1:10" x14ac:dyDescent="0.2">
      <c r="A11" s="73" t="s">
        <v>28</v>
      </c>
      <c r="B11" s="73"/>
      <c r="C11" s="73"/>
      <c r="D11" s="73"/>
      <c r="E11" s="26">
        <v>0</v>
      </c>
      <c r="F11" s="25">
        <v>50</v>
      </c>
      <c r="G11" s="25">
        <v>24</v>
      </c>
      <c r="H11" s="25">
        <v>8</v>
      </c>
      <c r="I11" s="22">
        <f t="shared" si="0"/>
        <v>82</v>
      </c>
    </row>
    <row r="12" spans="1:10" x14ac:dyDescent="0.2">
      <c r="A12" s="73" t="str">
        <f>Technical!A13</f>
        <v>Keystone Resources</v>
      </c>
      <c r="B12" s="73"/>
      <c r="C12" s="73"/>
      <c r="D12" s="73"/>
      <c r="E12" s="26">
        <v>0</v>
      </c>
      <c r="F12" s="33">
        <v>50</v>
      </c>
      <c r="G12" s="33">
        <v>30</v>
      </c>
      <c r="H12" s="33">
        <v>8</v>
      </c>
      <c r="I12" s="22">
        <f t="shared" ref="I12" si="1">SUM(E12:H12)</f>
        <v>88</v>
      </c>
    </row>
  </sheetData>
  <mergeCells count="12">
    <mergeCell ref="A12:D12"/>
    <mergeCell ref="C2:G2"/>
    <mergeCell ref="A3:D3"/>
    <mergeCell ref="A4:D4"/>
    <mergeCell ref="A5:D5"/>
    <mergeCell ref="A1:I1"/>
    <mergeCell ref="A11:D11"/>
    <mergeCell ref="A6:D6"/>
    <mergeCell ref="A7:D7"/>
    <mergeCell ref="A8:D8"/>
    <mergeCell ref="A9:D9"/>
    <mergeCell ref="A10:D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I13" sqref="I13"/>
    </sheetView>
  </sheetViews>
  <sheetFormatPr defaultRowHeight="12.75" x14ac:dyDescent="0.2"/>
  <cols>
    <col min="11" max="11" width="72.5703125" customWidth="1"/>
  </cols>
  <sheetData>
    <row r="1" spans="1:10" ht="15.75" x14ac:dyDescent="0.25">
      <c r="A1" s="74" t="s">
        <v>0</v>
      </c>
      <c r="B1" s="74"/>
      <c r="C1" s="74"/>
      <c r="D1" s="74"/>
      <c r="E1" s="74"/>
      <c r="F1" s="74"/>
      <c r="G1" s="74"/>
      <c r="H1" s="74"/>
      <c r="I1" s="74"/>
      <c r="J1" s="24"/>
    </row>
    <row r="2" spans="1:10" ht="15.75" customHeight="1" x14ac:dyDescent="0.25">
      <c r="A2" s="20"/>
      <c r="B2" s="19"/>
      <c r="C2" s="75" t="s">
        <v>11</v>
      </c>
      <c r="D2" s="75"/>
      <c r="E2" s="75"/>
      <c r="F2" s="75"/>
      <c r="G2" s="75"/>
      <c r="H2" s="19"/>
      <c r="I2" s="24"/>
      <c r="J2" s="24"/>
    </row>
    <row r="3" spans="1:10" ht="15" x14ac:dyDescent="0.25">
      <c r="A3" s="76" t="s">
        <v>12</v>
      </c>
      <c r="B3" s="76"/>
      <c r="C3" s="76"/>
      <c r="D3" s="76"/>
      <c r="E3" s="15" t="s">
        <v>13</v>
      </c>
      <c r="F3" s="27" t="s">
        <v>14</v>
      </c>
      <c r="G3" s="27" t="s">
        <v>15</v>
      </c>
      <c r="H3" s="27" t="s">
        <v>16</v>
      </c>
      <c r="I3" s="17" t="s">
        <v>17</v>
      </c>
      <c r="J3" s="24"/>
    </row>
    <row r="4" spans="1:10" x14ac:dyDescent="0.2">
      <c r="A4" s="73" t="s">
        <v>21</v>
      </c>
      <c r="B4" s="73"/>
      <c r="C4" s="73"/>
      <c r="D4" s="73"/>
      <c r="E4" s="26">
        <v>0</v>
      </c>
      <c r="F4" s="25">
        <v>34</v>
      </c>
      <c r="G4" s="25">
        <v>14.399999999999999</v>
      </c>
      <c r="H4" s="25">
        <v>6.8</v>
      </c>
      <c r="I4" s="22">
        <f>SUM(E4:H4)</f>
        <v>55.199999999999996</v>
      </c>
      <c r="J4" s="24"/>
    </row>
    <row r="5" spans="1:10" x14ac:dyDescent="0.2">
      <c r="A5" s="73" t="s">
        <v>22</v>
      </c>
      <c r="B5" s="73"/>
      <c r="C5" s="73"/>
      <c r="D5" s="73"/>
      <c r="E5" s="26">
        <v>0</v>
      </c>
      <c r="F5" s="25">
        <v>34</v>
      </c>
      <c r="G5" s="25">
        <v>14.399999999999999</v>
      </c>
      <c r="H5" s="25">
        <v>6.8</v>
      </c>
      <c r="I5" s="22">
        <f>SUM(E5:H5)</f>
        <v>55.199999999999996</v>
      </c>
      <c r="J5" s="24"/>
    </row>
    <row r="6" spans="1:10" x14ac:dyDescent="0.2">
      <c r="A6" s="73" t="s">
        <v>23</v>
      </c>
      <c r="B6" s="73"/>
      <c r="C6" s="73"/>
      <c r="D6" s="73"/>
      <c r="E6" s="26">
        <v>0</v>
      </c>
      <c r="F6" s="25">
        <v>40</v>
      </c>
      <c r="G6" s="25">
        <v>20.399999999999999</v>
      </c>
      <c r="H6" s="25">
        <v>6.8</v>
      </c>
      <c r="I6" s="22">
        <f t="shared" ref="I6:I11" si="0">SUM(E6:H6)</f>
        <v>67.2</v>
      </c>
      <c r="J6" s="24"/>
    </row>
    <row r="7" spans="1:10" x14ac:dyDescent="0.2">
      <c r="A7" s="73" t="s">
        <v>24</v>
      </c>
      <c r="B7" s="73"/>
      <c r="C7" s="73"/>
      <c r="D7" s="73"/>
      <c r="E7" s="26">
        <v>0</v>
      </c>
      <c r="F7" s="25">
        <v>37</v>
      </c>
      <c r="G7" s="25">
        <v>20.399999999999999</v>
      </c>
      <c r="H7" s="25">
        <v>6.8</v>
      </c>
      <c r="I7" s="22">
        <f t="shared" si="0"/>
        <v>64.2</v>
      </c>
    </row>
    <row r="8" spans="1:10" x14ac:dyDescent="0.2">
      <c r="A8" s="73" t="s">
        <v>25</v>
      </c>
      <c r="B8" s="73"/>
      <c r="C8" s="73"/>
      <c r="D8" s="73"/>
      <c r="E8" s="26">
        <v>0</v>
      </c>
      <c r="F8" s="25">
        <v>34</v>
      </c>
      <c r="G8" s="25">
        <v>20.399999999999999</v>
      </c>
      <c r="H8" s="25">
        <v>6.8</v>
      </c>
      <c r="I8" s="22">
        <f t="shared" si="0"/>
        <v>61.199999999999996</v>
      </c>
    </row>
    <row r="9" spans="1:10" x14ac:dyDescent="0.2">
      <c r="A9" s="73" t="s">
        <v>26</v>
      </c>
      <c r="B9" s="73"/>
      <c r="C9" s="73"/>
      <c r="D9" s="73"/>
      <c r="E9" s="26">
        <v>0</v>
      </c>
      <c r="F9" s="25">
        <v>34</v>
      </c>
      <c r="G9" s="25">
        <v>14.399999999999999</v>
      </c>
      <c r="H9" s="25">
        <v>6.8</v>
      </c>
      <c r="I9" s="22">
        <f t="shared" si="0"/>
        <v>55.199999999999996</v>
      </c>
    </row>
    <row r="10" spans="1:10" x14ac:dyDescent="0.2">
      <c r="A10" s="73" t="s">
        <v>27</v>
      </c>
      <c r="B10" s="73"/>
      <c r="C10" s="73"/>
      <c r="D10" s="73"/>
      <c r="E10" s="26">
        <v>0</v>
      </c>
      <c r="F10" s="25">
        <v>37</v>
      </c>
      <c r="G10" s="25">
        <v>20.399999999999999</v>
      </c>
      <c r="H10" s="25">
        <v>6.8</v>
      </c>
      <c r="I10" s="22">
        <f t="shared" si="0"/>
        <v>64.2</v>
      </c>
    </row>
    <row r="11" spans="1:10" x14ac:dyDescent="0.2">
      <c r="A11" s="73" t="s">
        <v>28</v>
      </c>
      <c r="B11" s="73"/>
      <c r="C11" s="73"/>
      <c r="D11" s="73"/>
      <c r="E11" s="26">
        <v>0</v>
      </c>
      <c r="F11" s="25">
        <v>30</v>
      </c>
      <c r="G11" s="25">
        <v>20.399999999999999</v>
      </c>
      <c r="H11" s="25">
        <v>6.8</v>
      </c>
      <c r="I11" s="22">
        <f t="shared" si="0"/>
        <v>57.199999999999996</v>
      </c>
    </row>
    <row r="12" spans="1:10" x14ac:dyDescent="0.2">
      <c r="A12" s="73" t="str">
        <f>Technical!A13</f>
        <v>Keystone Resources</v>
      </c>
      <c r="B12" s="73"/>
      <c r="C12" s="73"/>
      <c r="D12" s="73"/>
      <c r="E12" s="26">
        <v>0</v>
      </c>
      <c r="F12" s="28">
        <v>40</v>
      </c>
      <c r="G12" s="28">
        <v>26.4</v>
      </c>
      <c r="H12" s="28">
        <v>10</v>
      </c>
      <c r="I12" s="22">
        <f t="shared" ref="I12" si="1">SUM(E12:H12)</f>
        <v>76.400000000000006</v>
      </c>
    </row>
  </sheetData>
  <mergeCells count="12">
    <mergeCell ref="A12:D12"/>
    <mergeCell ref="C2:G2"/>
    <mergeCell ref="A3:D3"/>
    <mergeCell ref="A4:D4"/>
    <mergeCell ref="A5:D5"/>
    <mergeCell ref="A1:I1"/>
    <mergeCell ref="A11:D11"/>
    <mergeCell ref="A6:D6"/>
    <mergeCell ref="A7:D7"/>
    <mergeCell ref="A8:D8"/>
    <mergeCell ref="A9:D9"/>
    <mergeCell ref="A10:D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opLeftCell="A3" workbookViewId="0">
      <selection activeCell="A14" sqref="A14"/>
    </sheetView>
  </sheetViews>
  <sheetFormatPr defaultRowHeight="15" x14ac:dyDescent="0.2"/>
  <cols>
    <col min="1" max="1" width="42.5703125" style="1" customWidth="1"/>
    <col min="2" max="9" width="7.5703125" style="1" customWidth="1"/>
    <col min="10" max="10" width="10.42578125" style="1" customWidth="1"/>
    <col min="11" max="11" width="7.5703125" style="1" customWidth="1"/>
    <col min="12" max="12" width="85.140625" style="1" customWidth="1"/>
    <col min="13" max="14" width="14.85546875" style="1" customWidth="1"/>
    <col min="15" max="16384" width="9.140625" style="1"/>
  </cols>
  <sheetData>
    <row r="1" spans="1:12" ht="15.75" x14ac:dyDescent="0.25">
      <c r="A1" s="77" t="s">
        <v>18</v>
      </c>
      <c r="B1" s="77"/>
      <c r="C1" s="77"/>
      <c r="D1" s="77"/>
      <c r="E1" s="77"/>
      <c r="F1" s="77"/>
      <c r="G1" s="77"/>
      <c r="H1" s="77"/>
      <c r="I1" s="77"/>
      <c r="J1" s="77"/>
      <c r="K1" s="77"/>
      <c r="L1" s="77"/>
    </row>
    <row r="2" spans="1:12" ht="26.25" customHeight="1" x14ac:dyDescent="0.2">
      <c r="A2" s="78" t="s">
        <v>30</v>
      </c>
      <c r="B2" s="78"/>
      <c r="C2" s="78"/>
      <c r="D2" s="78"/>
      <c r="E2" s="78"/>
      <c r="F2" s="78"/>
      <c r="G2" s="78"/>
      <c r="H2" s="78"/>
      <c r="I2" s="78"/>
      <c r="J2" s="78"/>
      <c r="K2" s="78"/>
      <c r="L2" s="78"/>
    </row>
    <row r="3" spans="1:12" ht="15.75" thickBot="1" x14ac:dyDescent="0.25">
      <c r="I3" s="2"/>
      <c r="J3" s="2"/>
      <c r="K3" s="2"/>
      <c r="L3" s="2"/>
    </row>
    <row r="4" spans="1:12" s="7" customFormat="1" ht="124.5" customHeight="1" thickBot="1" x14ac:dyDescent="0.25">
      <c r="A4" s="3" t="s">
        <v>1</v>
      </c>
      <c r="B4" s="4" t="s">
        <v>5</v>
      </c>
      <c r="C4" s="4" t="s">
        <v>6</v>
      </c>
      <c r="D4" s="11" t="s">
        <v>7</v>
      </c>
      <c r="E4" s="4" t="s">
        <v>8</v>
      </c>
      <c r="F4" s="4" t="s">
        <v>9</v>
      </c>
      <c r="G4" s="4" t="s">
        <v>10</v>
      </c>
      <c r="H4" s="4" t="s">
        <v>11</v>
      </c>
      <c r="I4" s="5" t="s">
        <v>2</v>
      </c>
      <c r="J4" s="6" t="s">
        <v>4</v>
      </c>
    </row>
    <row r="5" spans="1:12" ht="16.5" customHeight="1" x14ac:dyDescent="0.2">
      <c r="A5" s="8" t="s">
        <v>21</v>
      </c>
      <c r="B5" s="9">
        <f>'1'!I4</f>
        <v>48</v>
      </c>
      <c r="C5" s="9">
        <f>'2'!I4</f>
        <v>56.8</v>
      </c>
      <c r="D5" s="9">
        <f>'3'!I4</f>
        <v>73.2</v>
      </c>
      <c r="E5" s="9">
        <f>'4'!I4</f>
        <v>64</v>
      </c>
      <c r="F5" s="9">
        <f>'5'!I4</f>
        <v>76</v>
      </c>
      <c r="G5" s="9">
        <f>'6'!I4</f>
        <v>84</v>
      </c>
      <c r="H5" s="9">
        <f>'7'!I4</f>
        <v>55.199999999999996</v>
      </c>
      <c r="I5" s="9">
        <f>AVERAGE(B5:H5)</f>
        <v>65.314285714285717</v>
      </c>
      <c r="J5" s="10">
        <f>RANK(I5,$I$5:$I$13,0)</f>
        <v>5</v>
      </c>
    </row>
    <row r="6" spans="1:12" ht="16.5" customHeight="1" x14ac:dyDescent="0.2">
      <c r="A6" s="8" t="s">
        <v>22</v>
      </c>
      <c r="B6" s="9">
        <f>'1'!I5</f>
        <v>48</v>
      </c>
      <c r="C6" s="9">
        <f>'2'!I5</f>
        <v>38.200000000000003</v>
      </c>
      <c r="D6" s="9">
        <f>'3'!I5</f>
        <v>74.2</v>
      </c>
      <c r="E6" s="9">
        <f>'4'!I5</f>
        <v>54</v>
      </c>
      <c r="F6" s="9">
        <f>'5'!I5</f>
        <v>44</v>
      </c>
      <c r="G6" s="9">
        <f>'6'!I5</f>
        <v>72</v>
      </c>
      <c r="H6" s="9">
        <f>'7'!I5</f>
        <v>55.199999999999996</v>
      </c>
      <c r="I6" s="9">
        <f>AVERAGE(B6:H6)</f>
        <v>55.085714285714282</v>
      </c>
      <c r="J6" s="10">
        <f t="shared" ref="J6:J13" si="0">RANK(I6,$I$5:$I$13,0)</f>
        <v>9</v>
      </c>
    </row>
    <row r="7" spans="1:12" x14ac:dyDescent="0.2">
      <c r="A7" s="8" t="s">
        <v>23</v>
      </c>
      <c r="B7" s="9">
        <f>'1'!I6</f>
        <v>64</v>
      </c>
      <c r="C7" s="9">
        <f>'2'!I6</f>
        <v>26</v>
      </c>
      <c r="D7" s="9">
        <f>'3'!I6</f>
        <v>81.2</v>
      </c>
      <c r="E7" s="9">
        <f>'4'!I6</f>
        <v>83</v>
      </c>
      <c r="F7" s="9">
        <f>'5'!I6</f>
        <v>55</v>
      </c>
      <c r="G7" s="9">
        <f>'6'!I6</f>
        <v>74</v>
      </c>
      <c r="H7" s="9">
        <f>'7'!I6</f>
        <v>67.2</v>
      </c>
      <c r="I7" s="9">
        <f t="shared" ref="I7:I12" si="1">AVERAGE(B7:H7)</f>
        <v>64.342857142857142</v>
      </c>
      <c r="J7" s="10">
        <f t="shared" si="0"/>
        <v>7</v>
      </c>
    </row>
    <row r="8" spans="1:12" x14ac:dyDescent="0.2">
      <c r="A8" s="8" t="s">
        <v>24</v>
      </c>
      <c r="B8" s="9">
        <f>'1'!I7</f>
        <v>64</v>
      </c>
      <c r="C8" s="9">
        <f>'2'!I7</f>
        <v>58</v>
      </c>
      <c r="D8" s="9">
        <f>'3'!I7</f>
        <v>78.2</v>
      </c>
      <c r="E8" s="9">
        <f>'4'!I7</f>
        <v>80</v>
      </c>
      <c r="F8" s="9">
        <f>'5'!I7</f>
        <v>66</v>
      </c>
      <c r="G8" s="9">
        <f>'6'!I7</f>
        <v>78</v>
      </c>
      <c r="H8" s="9">
        <f>'7'!I7</f>
        <v>64.2</v>
      </c>
      <c r="I8" s="9">
        <f t="shared" si="1"/>
        <v>69.771428571428572</v>
      </c>
      <c r="J8" s="10">
        <f t="shared" si="0"/>
        <v>3</v>
      </c>
    </row>
    <row r="9" spans="1:12" x14ac:dyDescent="0.2">
      <c r="A9" s="8" t="s">
        <v>25</v>
      </c>
      <c r="B9" s="9">
        <f>'1'!I8</f>
        <v>64</v>
      </c>
      <c r="C9" s="9">
        <f>'2'!I8</f>
        <v>36.6</v>
      </c>
      <c r="D9" s="9">
        <f>'3'!I8</f>
        <v>78</v>
      </c>
      <c r="E9" s="9">
        <f>'4'!I8</f>
        <v>71</v>
      </c>
      <c r="F9" s="9">
        <f>'5'!I8</f>
        <v>42</v>
      </c>
      <c r="G9" s="9">
        <f>'6'!I8</f>
        <v>72</v>
      </c>
      <c r="H9" s="9">
        <f>'7'!I8</f>
        <v>61.199999999999996</v>
      </c>
      <c r="I9" s="9">
        <f t="shared" si="1"/>
        <v>60.68571428571429</v>
      </c>
      <c r="J9" s="10">
        <f t="shared" si="0"/>
        <v>8</v>
      </c>
    </row>
    <row r="10" spans="1:12" x14ac:dyDescent="0.2">
      <c r="A10" s="8" t="s">
        <v>26</v>
      </c>
      <c r="B10" s="9">
        <f>'1'!I9</f>
        <v>58</v>
      </c>
      <c r="C10" s="9">
        <f>'2'!I9</f>
        <v>52</v>
      </c>
      <c r="D10" s="9">
        <f>'3'!I9</f>
        <v>75.2</v>
      </c>
      <c r="E10" s="9">
        <f>'4'!I9</f>
        <v>72</v>
      </c>
      <c r="F10" s="9">
        <f>'5'!I9</f>
        <v>66</v>
      </c>
      <c r="G10" s="9">
        <f>'6'!I9</f>
        <v>76</v>
      </c>
      <c r="H10" s="9">
        <f>'7'!I9</f>
        <v>55.199999999999996</v>
      </c>
      <c r="I10" s="9">
        <f t="shared" si="1"/>
        <v>64.914285714285711</v>
      </c>
      <c r="J10" s="10">
        <f t="shared" si="0"/>
        <v>6</v>
      </c>
    </row>
    <row r="11" spans="1:12" x14ac:dyDescent="0.2">
      <c r="A11" s="8" t="s">
        <v>27</v>
      </c>
      <c r="B11" s="9">
        <f>'1'!I10</f>
        <v>69</v>
      </c>
      <c r="C11" s="9">
        <f>'2'!I10</f>
        <v>72</v>
      </c>
      <c r="D11" s="9">
        <f>'3'!I10</f>
        <v>91</v>
      </c>
      <c r="E11" s="9">
        <f>'4'!I10</f>
        <v>80</v>
      </c>
      <c r="F11" s="9">
        <f>'5'!I10</f>
        <v>80</v>
      </c>
      <c r="G11" s="9">
        <f>'6'!I10</f>
        <v>84</v>
      </c>
      <c r="H11" s="9">
        <f>'7'!I10</f>
        <v>64.2</v>
      </c>
      <c r="I11" s="9">
        <f t="shared" si="1"/>
        <v>77.171428571428578</v>
      </c>
      <c r="J11" s="10">
        <f t="shared" si="0"/>
        <v>2</v>
      </c>
    </row>
    <row r="12" spans="1:12" x14ac:dyDescent="0.2">
      <c r="A12" s="8" t="s">
        <v>28</v>
      </c>
      <c r="B12" s="9">
        <f>'1'!I11</f>
        <v>58</v>
      </c>
      <c r="C12" s="9">
        <f>'2'!I11</f>
        <v>60</v>
      </c>
      <c r="D12" s="9">
        <f>'3'!I11</f>
        <v>77</v>
      </c>
      <c r="E12" s="9">
        <f>'4'!I11</f>
        <v>77</v>
      </c>
      <c r="F12" s="9">
        <f>'5'!I11</f>
        <v>71</v>
      </c>
      <c r="G12" s="9">
        <f>'6'!I11</f>
        <v>82</v>
      </c>
      <c r="H12" s="9">
        <f>'7'!I11</f>
        <v>57.199999999999996</v>
      </c>
      <c r="I12" s="9">
        <f t="shared" si="1"/>
        <v>68.885714285714286</v>
      </c>
      <c r="J12" s="10">
        <f t="shared" si="0"/>
        <v>4</v>
      </c>
    </row>
    <row r="13" spans="1:12" x14ac:dyDescent="0.2">
      <c r="A13" s="8" t="s">
        <v>29</v>
      </c>
      <c r="B13" s="9">
        <f>'1'!I12</f>
        <v>72</v>
      </c>
      <c r="C13" s="9">
        <f>'2'!I12</f>
        <v>75</v>
      </c>
      <c r="D13" s="9">
        <f>'3'!I12</f>
        <v>91</v>
      </c>
      <c r="E13" s="9">
        <f>'4'!I12</f>
        <v>83</v>
      </c>
      <c r="F13" s="9">
        <f>'5'!I12</f>
        <v>78</v>
      </c>
      <c r="G13" s="9">
        <f>'6'!I12</f>
        <v>88</v>
      </c>
      <c r="H13" s="9">
        <f>'7'!I12</f>
        <v>76.400000000000006</v>
      </c>
      <c r="I13" s="9">
        <f t="shared" ref="I13" si="2">AVERAGE(B13:H13)</f>
        <v>80.48571428571428</v>
      </c>
      <c r="J13" s="10">
        <f t="shared" si="0"/>
        <v>1</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F12" sqref="F12"/>
    </sheetView>
  </sheetViews>
  <sheetFormatPr defaultRowHeight="15" x14ac:dyDescent="0.2"/>
  <cols>
    <col min="1" max="1" width="42.5703125" style="1" customWidth="1"/>
    <col min="2" max="2" width="8.7109375" style="1" customWidth="1"/>
    <col min="3" max="4" width="10.42578125" style="1" bestFit="1" customWidth="1"/>
    <col min="5" max="5" width="9.140625" style="1"/>
    <col min="6" max="6" width="85.28515625" style="1" customWidth="1"/>
    <col min="7" max="16384" width="9.140625" style="1"/>
  </cols>
  <sheetData>
    <row r="1" spans="1:4" ht="15.75" x14ac:dyDescent="0.25">
      <c r="A1" s="77" t="s">
        <v>19</v>
      </c>
      <c r="B1" s="77"/>
      <c r="C1" s="77"/>
    </row>
    <row r="2" spans="1:4" ht="48.75" customHeight="1" x14ac:dyDescent="0.2">
      <c r="A2" s="78" t="s">
        <v>30</v>
      </c>
      <c r="B2" s="78"/>
      <c r="C2" s="78"/>
    </row>
    <row r="3" spans="1:4" ht="15.75" thickBot="1" x14ac:dyDescent="0.25">
      <c r="B3" s="2"/>
      <c r="C3" s="2"/>
    </row>
    <row r="4" spans="1:4" s="7" customFormat="1" ht="124.5" customHeight="1" thickBot="1" x14ac:dyDescent="0.25">
      <c r="A4" s="3" t="s">
        <v>1</v>
      </c>
      <c r="B4" s="11" t="s">
        <v>7</v>
      </c>
      <c r="C4" s="5" t="s">
        <v>20</v>
      </c>
      <c r="D4" s="6" t="s">
        <v>4</v>
      </c>
    </row>
    <row r="5" spans="1:4" ht="16.5" customHeight="1" x14ac:dyDescent="0.2">
      <c r="A5" s="8" t="s">
        <v>21</v>
      </c>
      <c r="B5" s="9">
        <f>'3'!E4</f>
        <v>9</v>
      </c>
      <c r="C5" s="9">
        <f>AVERAGE(B5)</f>
        <v>9</v>
      </c>
      <c r="D5" s="10">
        <f>RANK(C5,$C$5:$C$13,0)</f>
        <v>1</v>
      </c>
    </row>
    <row r="6" spans="1:4" ht="16.5" customHeight="1" x14ac:dyDescent="0.2">
      <c r="A6" s="8" t="s">
        <v>22</v>
      </c>
      <c r="B6" s="9">
        <f>'3'!E5</f>
        <v>8</v>
      </c>
      <c r="C6" s="9">
        <f>AVERAGE(B6)</f>
        <v>8</v>
      </c>
      <c r="D6" s="10">
        <f t="shared" ref="D6:D13" si="0">RANK(C6,$C$5:$C$13,0)</f>
        <v>8</v>
      </c>
    </row>
    <row r="7" spans="1:4" x14ac:dyDescent="0.2">
      <c r="A7" s="8" t="s">
        <v>23</v>
      </c>
      <c r="B7" s="9">
        <f>'3'!E6</f>
        <v>9</v>
      </c>
      <c r="C7" s="9">
        <f t="shared" ref="C7:C12" si="1">AVERAGE(B7)</f>
        <v>9</v>
      </c>
      <c r="D7" s="10">
        <f t="shared" si="0"/>
        <v>1</v>
      </c>
    </row>
    <row r="8" spans="1:4" x14ac:dyDescent="0.2">
      <c r="A8" s="8" t="s">
        <v>24</v>
      </c>
      <c r="B8" s="9">
        <f>'3'!E7</f>
        <v>9</v>
      </c>
      <c r="C8" s="9">
        <f t="shared" si="1"/>
        <v>9</v>
      </c>
      <c r="D8" s="10">
        <f t="shared" si="0"/>
        <v>1</v>
      </c>
    </row>
    <row r="9" spans="1:4" x14ac:dyDescent="0.2">
      <c r="A9" s="8" t="s">
        <v>25</v>
      </c>
      <c r="B9" s="9">
        <f>'3'!E8</f>
        <v>9</v>
      </c>
      <c r="C9" s="9">
        <f t="shared" si="1"/>
        <v>9</v>
      </c>
      <c r="D9" s="10">
        <f t="shared" si="0"/>
        <v>1</v>
      </c>
    </row>
    <row r="10" spans="1:4" x14ac:dyDescent="0.2">
      <c r="A10" s="8" t="s">
        <v>26</v>
      </c>
      <c r="B10" s="9">
        <f>'3'!E9</f>
        <v>8</v>
      </c>
      <c r="C10" s="9">
        <f t="shared" si="1"/>
        <v>8</v>
      </c>
      <c r="D10" s="10">
        <f t="shared" si="0"/>
        <v>8</v>
      </c>
    </row>
    <row r="11" spans="1:4" x14ac:dyDescent="0.2">
      <c r="A11" s="8" t="s">
        <v>27</v>
      </c>
      <c r="B11" s="9">
        <f>'3'!E10</f>
        <v>9</v>
      </c>
      <c r="C11" s="9">
        <f t="shared" si="1"/>
        <v>9</v>
      </c>
      <c r="D11" s="10">
        <f t="shared" si="0"/>
        <v>1</v>
      </c>
    </row>
    <row r="12" spans="1:4" x14ac:dyDescent="0.2">
      <c r="A12" s="8" t="s">
        <v>28</v>
      </c>
      <c r="B12" s="9">
        <f>'3'!E11</f>
        <v>9</v>
      </c>
      <c r="C12" s="9">
        <f t="shared" si="1"/>
        <v>9</v>
      </c>
      <c r="D12" s="10">
        <f t="shared" si="0"/>
        <v>1</v>
      </c>
    </row>
    <row r="13" spans="1:4" x14ac:dyDescent="0.2">
      <c r="A13" s="8" t="str">
        <f>Technical!A13</f>
        <v>Keystone Resources</v>
      </c>
      <c r="B13" s="9">
        <f>'3'!E12</f>
        <v>9</v>
      </c>
      <c r="C13" s="9">
        <f t="shared" ref="C13" si="2">AVERAGE(B13)</f>
        <v>9</v>
      </c>
      <c r="D13" s="10">
        <f t="shared" si="0"/>
        <v>1</v>
      </c>
    </row>
  </sheetData>
  <mergeCells count="2">
    <mergeCell ref="A1:C1"/>
    <mergeCell ref="A2:C2"/>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7</vt:lpstr>
      <vt:lpstr>Technical</vt:lpstr>
      <vt:lpstr>Non-Technical</vt:lpstr>
      <vt:lpstr>Summary</vt:lpstr>
      <vt:lpstr>Evaluation Criteria</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2017-07-17T21:05:57Z</dcterms:modified>
</cp:coreProperties>
</file>